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416" windowHeight="10920" activeTab="3"/>
  </bookViews>
  <sheets>
    <sheet name="附件1" sheetId="3" r:id="rId1"/>
    <sheet name="附件1-1" sheetId="2" r:id="rId2"/>
    <sheet name="附件2" sheetId="4" r:id="rId3"/>
    <sheet name="儿童" sheetId="10" r:id="rId4"/>
    <sheet name="社会" sheetId="11" r:id="rId5"/>
    <sheet name="民康" sheetId="12" r:id="rId6"/>
    <sheet name="救助" sheetId="13" r:id="rId7"/>
    <sheet name="船山区" sheetId="5" r:id="rId8"/>
    <sheet name="安居区" sheetId="6" r:id="rId9"/>
    <sheet name="经开区" sheetId="7" r:id="rId10"/>
    <sheet name="河东" sheetId="8" r:id="rId11"/>
    <sheet name="高新区" sheetId="9" r:id="rId12"/>
  </sheets>
  <definedNames>
    <definedName name="_xlnm.Print_Area" localSheetId="1">'附件1-1'!$A$1:$W$25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11" i="2" l="1"/>
  <c r="V11" i="2" s="1"/>
  <c r="O14" i="2"/>
  <c r="E17" i="2"/>
  <c r="F14" i="2" s="1"/>
  <c r="H17" i="2"/>
  <c r="I15" i="2" s="1"/>
  <c r="K17" i="2"/>
  <c r="L12" i="2" s="1"/>
  <c r="M12" i="2" s="1"/>
  <c r="N17" i="2"/>
  <c r="O15" i="2" s="1"/>
  <c r="Q17" i="2"/>
  <c r="R8" i="2" s="1"/>
  <c r="T17" i="2"/>
  <c r="U12" i="2" s="1"/>
  <c r="F12" i="2" l="1"/>
  <c r="R15" i="2"/>
  <c r="F13" i="2"/>
  <c r="G13" i="2" s="1"/>
  <c r="I14" i="2"/>
  <c r="J14" i="2" s="1"/>
  <c r="L10" i="2"/>
  <c r="F16" i="2"/>
  <c r="I12" i="2"/>
  <c r="J12" i="2" s="1"/>
  <c r="I13" i="2"/>
  <c r="L14" i="2"/>
  <c r="M14" i="2" s="1"/>
  <c r="O12" i="2"/>
  <c r="O13" i="2"/>
  <c r="P13" i="2" s="1"/>
  <c r="R14" i="2"/>
  <c r="U13" i="2"/>
  <c r="V13" i="2" s="1"/>
  <c r="F15" i="2"/>
  <c r="I16" i="2"/>
  <c r="L9" i="2"/>
  <c r="L13" i="2"/>
  <c r="O16" i="2"/>
  <c r="R12" i="2"/>
  <c r="S12" i="2" s="1"/>
  <c r="R13" i="2"/>
  <c r="S13" i="2" s="1"/>
  <c r="L15" i="2"/>
  <c r="L16" i="2"/>
  <c r="R16" i="2"/>
  <c r="S16" i="2" s="1"/>
  <c r="P15" i="2"/>
  <c r="B17" i="2"/>
  <c r="J16" i="2"/>
  <c r="G16" i="2"/>
  <c r="J15" i="2"/>
  <c r="G15" i="2"/>
  <c r="G14" i="2"/>
  <c r="J13" i="2"/>
  <c r="C13" i="2" l="1"/>
  <c r="C12" i="2"/>
  <c r="D12" i="2" s="1"/>
  <c r="C14" i="2"/>
  <c r="C16" i="2"/>
  <c r="D16" i="2" s="1"/>
  <c r="C15" i="2"/>
  <c r="D15" i="2" s="1"/>
  <c r="M9" i="2"/>
  <c r="J17" i="2"/>
  <c r="S8" i="2"/>
  <c r="G12" i="2"/>
  <c r="G17" i="2" s="1"/>
  <c r="S14" i="2"/>
  <c r="S15" i="2"/>
  <c r="P16" i="2"/>
  <c r="V12" i="2"/>
  <c r="M15" i="2"/>
  <c r="D14" i="2"/>
  <c r="P14" i="2"/>
  <c r="M16" i="2"/>
  <c r="M13" i="2"/>
  <c r="M10" i="2"/>
  <c r="W10" i="2" s="1"/>
  <c r="D8" i="3" s="1"/>
  <c r="D13" i="2"/>
  <c r="B8" i="3" l="1"/>
  <c r="H8" i="3"/>
  <c r="W15" i="2"/>
  <c r="D13" i="3" s="1"/>
  <c r="W16" i="2"/>
  <c r="D14" i="3" s="1"/>
  <c r="D17" i="2"/>
  <c r="P12" i="2"/>
  <c r="P17" i="2" s="1"/>
  <c r="W11" i="2"/>
  <c r="D9" i="3" s="1"/>
  <c r="V17" i="2"/>
  <c r="W8" i="2"/>
  <c r="D6" i="3" s="1"/>
  <c r="S17" i="2"/>
  <c r="W14" i="2"/>
  <c r="D12" i="3" s="1"/>
  <c r="W9" i="2"/>
  <c r="D7" i="3" s="1"/>
  <c r="M17" i="2"/>
  <c r="W13" i="2"/>
  <c r="D11" i="3" s="1"/>
  <c r="H12" i="3" l="1"/>
  <c r="B12" i="3"/>
  <c r="B9" i="3"/>
  <c r="H9" i="3"/>
  <c r="B13" i="3"/>
  <c r="H13" i="3"/>
  <c r="H14" i="3"/>
  <c r="B14" i="3"/>
  <c r="H7" i="3"/>
  <c r="B7" i="3"/>
  <c r="H11" i="3"/>
  <c r="B11" i="3"/>
  <c r="H6" i="3"/>
  <c r="B6" i="3"/>
  <c r="W12" i="2"/>
  <c r="D10" i="3" s="1"/>
  <c r="H10" i="3" l="1"/>
  <c r="B10" i="3"/>
  <c r="W17" i="2"/>
  <c r="E8" i="5"/>
  <c r="E7" i="12"/>
  <c r="E8" i="13"/>
  <c r="E7" i="8"/>
  <c r="E7" i="11" l="1"/>
  <c r="E8" i="11"/>
  <c r="E7" i="10"/>
  <c r="C15" i="3"/>
  <c r="E7" i="4" s="1"/>
  <c r="E8" i="8"/>
  <c r="E6" i="8" s="1"/>
  <c r="E7" i="13"/>
  <c r="E6" i="13" s="1"/>
  <c r="E8" i="12"/>
  <c r="E6" i="12" s="1"/>
  <c r="E7" i="5"/>
  <c r="E6" i="5" s="1"/>
  <c r="E6" i="11" l="1"/>
  <c r="E7" i="7"/>
  <c r="E8" i="7"/>
  <c r="E7" i="6"/>
  <c r="E8" i="6"/>
  <c r="E8" i="9"/>
  <c r="E7" i="9"/>
  <c r="E6" i="9" s="1"/>
  <c r="E6" i="7" l="1"/>
  <c r="E6" i="6"/>
  <c r="B15" i="3"/>
  <c r="H15" i="3" s="1"/>
  <c r="D15" i="3"/>
  <c r="E8" i="4" s="1"/>
  <c r="E6" i="4" s="1"/>
  <c r="E8" i="10"/>
  <c r="E6" i="10" s="1"/>
</calcChain>
</file>

<file path=xl/sharedStrings.xml><?xml version="1.0" encoding="utf-8"?>
<sst xmlns="http://schemas.openxmlformats.org/spreadsheetml/2006/main" count="825" uniqueCount="123">
  <si>
    <t>附件1</t>
  </si>
  <si>
    <t>单位：万元</t>
  </si>
  <si>
    <t>区 县</t>
  </si>
  <si>
    <t>应分配</t>
  </si>
  <si>
    <t>已预拨</t>
  </si>
  <si>
    <t>本次分配</t>
  </si>
  <si>
    <t>合计</t>
  </si>
  <si>
    <t>中央</t>
  </si>
  <si>
    <t>省级</t>
  </si>
  <si>
    <t>市儿童福利院</t>
  </si>
  <si>
    <t>市社会福利院</t>
  </si>
  <si>
    <t>市民康医院</t>
  </si>
  <si>
    <t>市救助站</t>
  </si>
  <si>
    <r>
      <rPr>
        <sz val="12"/>
        <rFont val="宋体"/>
        <family val="3"/>
        <charset val="134"/>
      </rPr>
      <t>船山区</t>
    </r>
  </si>
  <si>
    <t>安居区</t>
  </si>
  <si>
    <r>
      <rPr>
        <sz val="12"/>
        <rFont val="宋体"/>
        <family val="3"/>
        <charset val="134"/>
      </rPr>
      <t>遂宁经开区</t>
    </r>
  </si>
  <si>
    <t>市河东新区</t>
  </si>
  <si>
    <t>遂宁高新区</t>
  </si>
  <si>
    <r>
      <rPr>
        <sz val="12"/>
        <rFont val="宋体"/>
        <family val="3"/>
        <charset val="134"/>
      </rPr>
      <t>合 计</t>
    </r>
  </si>
  <si>
    <r>
      <rPr>
        <sz val="16"/>
        <color rgb="FF000000"/>
        <rFont val="黑体"/>
        <family val="3"/>
        <charset val="134"/>
      </rPr>
      <t>附件1</t>
    </r>
    <r>
      <rPr>
        <sz val="16"/>
        <color rgb="FF000000"/>
        <rFont val="黑体"/>
        <family val="3"/>
        <charset val="134"/>
      </rPr>
      <t>-1</t>
    </r>
  </si>
  <si>
    <t>全年应分配</t>
  </si>
  <si>
    <t>最低生活保障</t>
  </si>
  <si>
    <t>临时救助（支出占比4.99%）</t>
  </si>
  <si>
    <t>特困供养</t>
  </si>
  <si>
    <t>孤儿基本生活保障
（支出占比2.18%）</t>
  </si>
  <si>
    <t>流浪乞讨人员救助管理
（支出占比2.16%）</t>
  </si>
  <si>
    <t>金额合计（万元）</t>
  </si>
  <si>
    <t>城市（支出占比15.72%）</t>
  </si>
  <si>
    <t>农村（支出占比50.17%）</t>
  </si>
  <si>
    <t>城市（支出占比3.11%）</t>
  </si>
  <si>
    <t>农村（支出占比21.67%）</t>
  </si>
  <si>
    <t>人数（人）</t>
  </si>
  <si>
    <t>标准（万元/人）</t>
  </si>
  <si>
    <t>金额（万元）</t>
  </si>
  <si>
    <t>船山区</t>
  </si>
  <si>
    <t>遂宁经开区</t>
  </si>
  <si>
    <t xml:space="preserve">    1.低保人数：2022年12月市民政局统计数据。</t>
  </si>
  <si>
    <t xml:space="preserve">    2.临时救助人数：2022年12月市民政局统计数据。</t>
  </si>
  <si>
    <t xml:space="preserve">    3.特困供养人数：2022年12月市民政局统计数据。</t>
  </si>
  <si>
    <t xml:space="preserve">    4.孤儿人数：2022年12月市民政局孤儿情况统计。</t>
  </si>
  <si>
    <t xml:space="preserve">    5.救助人数：2022年12月市民政局统计数据。</t>
  </si>
  <si>
    <t>附件2</t>
  </si>
  <si>
    <r>
      <rPr>
        <sz val="18"/>
        <rFont val="方正小标宋简体"/>
        <family val="3"/>
        <charset val="134"/>
      </rPr>
      <t>区域绩效目标表</t>
    </r>
    <r>
      <rPr>
        <b/>
        <sz val="14"/>
        <rFont val="宋体"/>
        <family val="3"/>
        <charset val="134"/>
      </rPr>
      <t xml:space="preserve">
</t>
    </r>
    <r>
      <rPr>
        <sz val="14"/>
        <rFont val="宋体"/>
        <family val="3"/>
        <charset val="134"/>
      </rPr>
      <t>（2023年度）</t>
    </r>
  </si>
  <si>
    <t>专项名称</t>
  </si>
  <si>
    <t>困难群众救助补助资金</t>
  </si>
  <si>
    <t>省级财政部门</t>
  </si>
  <si>
    <t>四川省财政厅</t>
  </si>
  <si>
    <t>省级主管部门</t>
  </si>
  <si>
    <t>四川省民政厅</t>
  </si>
  <si>
    <t>市（州）财政部门</t>
  </si>
  <si>
    <t>遂宁市财政局</t>
  </si>
  <si>
    <t>市（州）主管部门</t>
  </si>
  <si>
    <t>遂宁市民政局</t>
  </si>
  <si>
    <t>资金情况          （万元）</t>
  </si>
  <si>
    <t>年度金额：</t>
  </si>
  <si>
    <t xml:space="preserve">    其中：中央补助</t>
  </si>
  <si>
    <t xml:space="preserve">         省级安排</t>
  </si>
  <si>
    <t xml:space="preserve">         市县安排</t>
  </si>
  <si>
    <t>根据实际情况安排</t>
  </si>
  <si>
    <t>年度总体目标</t>
  </si>
  <si>
    <t xml:space="preserve">1.规范城乡低保政策实施，合理确定保障标准，使低保对象基本生活得到有效保障。
2.统筹城乡特困人员救助供养工作，合理确定保障标准。
3.规范实施临时救助政策，实现及时高效，救急解难。
4.为生活无着流浪乞讨人员提供临时食宿、疾病救治、协助返回等救助，并妥善安置返乡受助人员。
5.规范实施农村留守儿童关爱服务和困境儿童保障相关政策，使农村留守儿童和困境儿童得到更加精准化的专业服务和基本生活保障。
6.适时提高孤儿生活保障水平，孤儿生活保障政策规范高效实施；使孤儿、艾滋病病毒感染儿童和事实无人抚养儿童基本生活得到保障。
</t>
  </si>
  <si>
    <t>绩效指标</t>
  </si>
  <si>
    <t>一级指标</t>
  </si>
  <si>
    <t>二级指标</t>
  </si>
  <si>
    <t>三级指标</t>
  </si>
  <si>
    <t>指标值</t>
  </si>
  <si>
    <t>产出指标</t>
  </si>
  <si>
    <t>数量指标</t>
  </si>
  <si>
    <t>低保对象人数</t>
  </si>
  <si>
    <t>应保尽保</t>
  </si>
  <si>
    <t>临时救助人次</t>
  </si>
  <si>
    <t>应救尽救</t>
  </si>
  <si>
    <t>求助的流浪乞讨人员救助率</t>
  </si>
  <si>
    <t>孤儿、艾滋病病毒感染儿童、生活困难家庭中的和纳入特困人员救助供养范围的事实无人抚养儿童纳入保障范围率</t>
  </si>
  <si>
    <t>≥90%</t>
  </si>
  <si>
    <t>农村留守儿童、困境儿童纳入监测范围率</t>
  </si>
  <si>
    <t>≥85%</t>
  </si>
  <si>
    <t>质量指标</t>
  </si>
  <si>
    <t>城乡低保标准</t>
  </si>
  <si>
    <t>不低于上年</t>
  </si>
  <si>
    <t>城乡特困人员救助供养标准</t>
  </si>
  <si>
    <t>临时救助水平</t>
  </si>
  <si>
    <t>建立社会救助家庭经济状况核对机制的县（市、区）比例</t>
  </si>
  <si>
    <t>≥92%</t>
  </si>
  <si>
    <t>孤儿、艾滋病病毒感染儿童、事实无人抚养儿童认定准确率</t>
  </si>
  <si>
    <t>时效指标</t>
  </si>
  <si>
    <t>向本行政区域县级以上各级财政部门下达中央和省级财政困难群众救助补助资金</t>
  </si>
  <si>
    <t>收到补助资金后30日内</t>
  </si>
  <si>
    <t>困难群众基本生活救助和孤儿基本生活费按时发放率</t>
  </si>
  <si>
    <t>受助人员救助情况当日录入全国救助管理信息系统率</t>
  </si>
  <si>
    <t>≥95%</t>
  </si>
  <si>
    <t>成本指标</t>
  </si>
  <si>
    <t>低保资金社会化发放率</t>
  </si>
  <si>
    <t>效益指标</t>
  </si>
  <si>
    <t>社会效益
指标</t>
  </si>
  <si>
    <t>困难群众生活水平情况</t>
  </si>
  <si>
    <t>有所提升</t>
  </si>
  <si>
    <t>帮助查明身份滞留流浪乞讨人员返乡情况</t>
  </si>
  <si>
    <t>及时送返</t>
  </si>
  <si>
    <t>为自愿前来救助站或由公安等部门护送至救助站的传销解救人员、打拐解救人员、家暴受害者等提供临时救助服务率</t>
  </si>
  <si>
    <t>可持续影响指标</t>
  </si>
  <si>
    <t>困难群众基本生活救助和孤儿基本生活保障制度</t>
  </si>
  <si>
    <t>进一步完善</t>
  </si>
  <si>
    <t>满意度指标</t>
  </si>
  <si>
    <t>服务对象满意度指标</t>
  </si>
  <si>
    <t>政策知晓率</t>
  </si>
  <si>
    <t>救助对象对社会救助实施的满意度</t>
  </si>
  <si>
    <t>≥88%</t>
  </si>
  <si>
    <t>县级财政部门</t>
  </si>
  <si>
    <t>船山区财政局</t>
  </si>
  <si>
    <t>县级主管部门</t>
  </si>
  <si>
    <t>船山区民政局</t>
  </si>
  <si>
    <t>安居区财政局</t>
  </si>
  <si>
    <t>安居区民政局</t>
  </si>
  <si>
    <t>遂宁经开区财政局</t>
  </si>
  <si>
    <t>遂宁经开区民政局</t>
  </si>
  <si>
    <t>市河东新区财政局</t>
  </si>
  <si>
    <t>市河东新区民政局</t>
  </si>
  <si>
    <t>遂宁高新区财政局</t>
  </si>
  <si>
    <t>遂宁高新区民政局</t>
  </si>
  <si>
    <t>省级财政资金分配测算标准及过程表</t>
    <phoneticPr fontId="19" type="noConversion"/>
  </si>
  <si>
    <t>分配说明：
采用因素法分配，按照2022年末各地困难群众人数、2022年度救助资金支出结构（城乡低保、临时救助、特困供养、孤儿、流浪乞讨人员救助实际支出金额占比）进行分配。</t>
    <phoneticPr fontId="19" type="noConversion"/>
  </si>
  <si>
    <t xml:space="preserve"> 2023年省级财政困难群众救助补助资金分配表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</si>
</sst>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等线"/>
      <charset val="134"/>
      <scheme val="minor"/>
    </font>
    <font>
      <sz val="16"/>
      <name val="黑体"/>
      <family val="3"/>
      <charset val="134"/>
    </font>
    <font>
      <b/>
      <sz val="14"/>
      <name val="宋体"/>
      <family val="3"/>
      <charset val="134"/>
    </font>
    <font>
      <sz val="10"/>
      <name val="宋体"/>
      <family val="3"/>
      <charset val="134"/>
    </font>
    <font>
      <sz val="10"/>
      <color theme="1"/>
      <name val="宋体"/>
      <family val="3"/>
      <charset val="134"/>
    </font>
    <font>
      <sz val="10"/>
      <color rgb="FF000000"/>
      <name val="宋体"/>
      <family val="3"/>
      <charset val="134"/>
    </font>
    <font>
      <sz val="11"/>
      <color theme="1"/>
      <name val="宋体"/>
      <family val="3"/>
      <charset val="134"/>
    </font>
    <font>
      <sz val="16"/>
      <color rgb="FF000000"/>
      <name val="黑体"/>
      <family val="3"/>
      <charset val="134"/>
    </font>
    <font>
      <sz val="12"/>
      <color rgb="FF000000"/>
      <name val="宋体"/>
      <family val="3"/>
      <charset val="134"/>
    </font>
    <font>
      <sz val="22"/>
      <color rgb="FF000000"/>
      <name val="方正小标宋简体"/>
      <family val="3"/>
      <charset val="134"/>
    </font>
    <font>
      <sz val="11"/>
      <color rgb="FF000000"/>
      <name val="宋体"/>
      <family val="3"/>
      <charset val="134"/>
    </font>
    <font>
      <sz val="11"/>
      <color rgb="FF000000"/>
      <name val="Times New Roman"/>
      <family val="1"/>
    </font>
    <font>
      <sz val="11"/>
      <color rgb="FF000000"/>
      <name val="黑体"/>
      <family val="3"/>
      <charset val="134"/>
    </font>
    <font>
      <sz val="11"/>
      <name val="Times New Roman"/>
      <family val="1"/>
    </font>
    <font>
      <sz val="20"/>
      <name val="方正小标宋简体"/>
      <family val="3"/>
      <charset val="134"/>
    </font>
    <font>
      <sz val="12"/>
      <name val="宋体"/>
      <family val="3"/>
      <charset val="134"/>
    </font>
    <font>
      <sz val="11"/>
      <name val="宋体"/>
      <family val="3"/>
      <charset val="134"/>
    </font>
    <font>
      <sz val="18"/>
      <name val="方正小标宋简体"/>
      <family val="3"/>
      <charset val="134"/>
    </font>
    <font>
      <sz val="14"/>
      <name val="宋体"/>
      <family val="3"/>
      <charset val="134"/>
    </font>
    <font>
      <sz val="9"/>
      <name val="等线"/>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5" fillId="0" borderId="0"/>
  </cellStyleXfs>
  <cellXfs count="80">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255" wrapText="1"/>
    </xf>
    <xf numFmtId="9"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6" fillId="3" borderId="0" xfId="0" applyFont="1" applyFill="1"/>
    <xf numFmtId="0" fontId="6" fillId="3" borderId="0" xfId="0" applyFont="1" applyFill="1" applyAlignment="1">
      <alignment wrapText="1"/>
    </xf>
    <xf numFmtId="0" fontId="0" fillId="3" borderId="0" xfId="0" applyNumberFormat="1" applyFont="1" applyFill="1"/>
    <xf numFmtId="0" fontId="6" fillId="0" borderId="0" xfId="0" applyFont="1"/>
    <xf numFmtId="0" fontId="6" fillId="0" borderId="0" xfId="0" applyFont="1" applyAlignment="1">
      <alignment horizontal="left" vertical="center"/>
    </xf>
    <xf numFmtId="0" fontId="0" fillId="3" borderId="0" xfId="0" applyFill="1"/>
    <xf numFmtId="0" fontId="0" fillId="0" borderId="0" xfId="0" applyFill="1"/>
    <xf numFmtId="0" fontId="0" fillId="3" borderId="0" xfId="0" applyFill="1" applyAlignment="1">
      <alignment vertical="center"/>
    </xf>
    <xf numFmtId="0" fontId="7" fillId="3" borderId="0" xfId="0" applyFont="1" applyFill="1" applyAlignment="1">
      <alignment horizontal="justify" vertical="center"/>
    </xf>
    <xf numFmtId="0" fontId="7" fillId="0" borderId="0" xfId="0" applyFont="1" applyFill="1" applyAlignment="1">
      <alignment horizontal="justify" vertical="center"/>
    </xf>
    <xf numFmtId="0" fontId="8" fillId="3" borderId="0" xfId="0" applyFont="1" applyFill="1" applyAlignment="1">
      <alignment horizontal="justify" vertical="center"/>
    </xf>
    <xf numFmtId="0" fontId="8" fillId="0" borderId="0" xfId="0" applyFont="1" applyFill="1" applyAlignment="1">
      <alignment horizontal="justify" vertical="center"/>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6" fillId="0" borderId="0" xfId="0" applyFont="1" applyAlignment="1">
      <alignment vertical="center"/>
    </xf>
    <xf numFmtId="0" fontId="12" fillId="3" borderId="1"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xf>
    <xf numFmtId="0" fontId="0" fillId="3" borderId="1" xfId="0" applyNumberFormat="1" applyFont="1" applyFill="1" applyBorder="1" applyAlignment="1">
      <alignment horizontal="center" vertical="center"/>
    </xf>
    <xf numFmtId="0" fontId="6" fillId="0" borderId="0" xfId="0" applyNumberFormat="1" applyFont="1" applyAlignment="1">
      <alignment vertical="center"/>
    </xf>
    <xf numFmtId="0" fontId="7" fillId="0" borderId="0" xfId="0" applyFont="1" applyFill="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Fill="1" applyAlignment="1" applyProtection="1">
      <alignment horizontal="center" vertical="center"/>
    </xf>
    <xf numFmtId="0" fontId="6" fillId="0" borderId="1" xfId="0" applyNumberFormat="1" applyFont="1" applyBorder="1" applyAlignment="1">
      <alignment horizontal="center" vertical="center"/>
    </xf>
    <xf numFmtId="0" fontId="16" fillId="0" borderId="7" xfId="0" applyNumberFormat="1" applyFont="1" applyFill="1" applyBorder="1" applyAlignment="1" applyProtection="1">
      <alignment horizontal="center" vertical="center" wrapText="1" shrinkToFit="1"/>
    </xf>
    <xf numFmtId="0" fontId="15" fillId="0" borderId="1" xfId="0" applyNumberFormat="1" applyFont="1" applyFill="1" applyBorder="1" applyAlignment="1" applyProtection="1">
      <alignment horizontal="center" vertical="center" wrapText="1" shrinkToFit="1"/>
    </xf>
    <xf numFmtId="0" fontId="16" fillId="0" borderId="1" xfId="0" applyNumberFormat="1" applyFont="1" applyFill="1" applyBorder="1" applyAlignment="1" applyProtection="1">
      <alignment horizontal="center" vertical="center" shrinkToFit="1"/>
    </xf>
    <xf numFmtId="0" fontId="6" fillId="0" borderId="1" xfId="0" applyNumberFormat="1" applyFont="1" applyBorder="1" applyAlignment="1">
      <alignment horizontal="center" vertical="center"/>
    </xf>
    <xf numFmtId="0" fontId="16" fillId="3" borderId="7" xfId="0" applyNumberFormat="1" applyFont="1" applyFill="1" applyBorder="1" applyAlignment="1" applyProtection="1">
      <alignment horizontal="center" vertical="center" wrapText="1" shrinkToFit="1"/>
    </xf>
    <xf numFmtId="0" fontId="6" fillId="3" borderId="1" xfId="0" applyNumberFormat="1" applyFont="1" applyFill="1" applyBorder="1" applyAlignment="1">
      <alignment horizontal="center" vertical="center"/>
    </xf>
    <xf numFmtId="0" fontId="6" fillId="0" borderId="0" xfId="0" applyFont="1" applyFill="1" applyAlignment="1">
      <alignment horizontal="left" vertical="center"/>
    </xf>
    <xf numFmtId="0" fontId="10" fillId="3" borderId="1" xfId="0" applyFont="1" applyFill="1" applyBorder="1" applyAlignment="1">
      <alignment horizontal="center" vertical="center" wrapText="1"/>
    </xf>
    <xf numFmtId="0" fontId="14" fillId="0" borderId="0" xfId="0" applyFont="1" applyFill="1" applyAlignment="1" applyProtection="1">
      <alignment horizontal="center" vertical="center"/>
    </xf>
    <xf numFmtId="0" fontId="16" fillId="0" borderId="2" xfId="0" applyNumberFormat="1" applyFont="1" applyFill="1" applyBorder="1" applyAlignment="1" applyProtection="1">
      <alignment horizontal="center" vertical="center" wrapText="1" shrinkToFit="1"/>
    </xf>
    <xf numFmtId="0" fontId="16" fillId="0" borderId="3" xfId="0" applyNumberFormat="1" applyFont="1" applyFill="1" applyBorder="1" applyAlignment="1" applyProtection="1">
      <alignment horizontal="center" vertical="center" wrapText="1" shrinkToFit="1"/>
    </xf>
    <xf numFmtId="0" fontId="16" fillId="0" borderId="4" xfId="0" applyNumberFormat="1" applyFont="1" applyFill="1" applyBorder="1" applyAlignment="1" applyProtection="1">
      <alignment horizontal="center" vertical="center" wrapText="1" shrinkToFit="1"/>
    </xf>
    <xf numFmtId="0" fontId="6" fillId="0" borderId="1" xfId="0" applyNumberFormat="1" applyFont="1" applyBorder="1" applyAlignment="1">
      <alignment horizontal="center" vertical="center"/>
    </xf>
    <xf numFmtId="0" fontId="15" fillId="0" borderId="5"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7" fillId="3" borderId="0" xfId="0" applyFont="1" applyFill="1" applyAlignment="1">
      <alignment horizontal="justify" vertical="center"/>
    </xf>
    <xf numFmtId="0" fontId="9" fillId="3" borderId="0" xfId="0" applyFont="1" applyFill="1" applyAlignment="1">
      <alignment horizontal="center" vertical="center"/>
    </xf>
    <xf numFmtId="0" fontId="9" fillId="0" borderId="0" xfId="0" applyFont="1" applyFill="1" applyAlignment="1">
      <alignment horizontal="center" vertical="center"/>
    </xf>
    <xf numFmtId="0" fontId="10"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Fill="1" applyAlignment="1">
      <alignment horizontal="left" vertical="center" wrapText="1"/>
    </xf>
    <xf numFmtId="0" fontId="10" fillId="3" borderId="0" xfId="0" applyFont="1" applyFill="1" applyAlignment="1">
      <alignment horizontal="left" vertical="center" wrapText="1"/>
    </xf>
    <xf numFmtId="0" fontId="10" fillId="3" borderId="0" xfId="0" applyFont="1" applyFill="1" applyAlignment="1">
      <alignment horizontal="left" vertical="center"/>
    </xf>
    <xf numFmtId="0" fontId="10" fillId="0" borderId="0" xfId="0" applyFont="1" applyFill="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textRotation="255" wrapText="1"/>
    </xf>
    <xf numFmtId="0" fontId="3" fillId="0" borderId="1" xfId="0" applyFont="1" applyBorder="1" applyAlignment="1">
      <alignment vertical="center" wrapText="1"/>
    </xf>
  </cellXfs>
  <cellStyles count="2">
    <cellStyle name="常规" xfId="0" builtinId="0"/>
    <cellStyle name="常规_绩效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5"/>
  <sheetViews>
    <sheetView topLeftCell="A10" zoomScale="90" zoomScaleNormal="90" workbookViewId="0">
      <selection activeCell="A3" sqref="A3"/>
    </sheetView>
  </sheetViews>
  <sheetFormatPr defaultColWidth="9" defaultRowHeight="14.4"/>
  <cols>
    <col min="1" max="1" width="18" customWidth="1"/>
    <col min="2" max="8" width="15.109375" customWidth="1"/>
  </cols>
  <sheetData>
    <row r="1" spans="1:8" ht="24" customHeight="1">
      <c r="A1" s="32" t="s">
        <v>0</v>
      </c>
      <c r="B1" s="32"/>
      <c r="C1" s="32"/>
      <c r="D1" s="32"/>
    </row>
    <row r="2" spans="1:8" ht="35.25" customHeight="1">
      <c r="A2" s="44" t="s">
        <v>122</v>
      </c>
      <c r="B2" s="44"/>
      <c r="C2" s="44"/>
      <c r="D2" s="44"/>
      <c r="E2" s="44"/>
      <c r="F2" s="44"/>
      <c r="G2" s="44"/>
      <c r="H2" s="44"/>
    </row>
    <row r="3" spans="1:8" s="27" customFormat="1" ht="24" customHeight="1">
      <c r="A3" s="33"/>
      <c r="B3" s="33"/>
      <c r="C3" s="33"/>
      <c r="G3" s="34"/>
      <c r="H3" s="34" t="s">
        <v>1</v>
      </c>
    </row>
    <row r="4" spans="1:8" s="31" customFormat="1" ht="33.75" customHeight="1">
      <c r="A4" s="49" t="s">
        <v>2</v>
      </c>
      <c r="B4" s="45" t="s">
        <v>3</v>
      </c>
      <c r="C4" s="46"/>
      <c r="D4" s="47"/>
      <c r="E4" s="48" t="s">
        <v>4</v>
      </c>
      <c r="F4" s="48"/>
      <c r="G4" s="48"/>
      <c r="H4" s="35" t="s">
        <v>5</v>
      </c>
    </row>
    <row r="5" spans="1:8" s="31" customFormat="1" ht="33.75" customHeight="1">
      <c r="A5" s="50"/>
      <c r="B5" s="37" t="s">
        <v>6</v>
      </c>
      <c r="C5" s="36" t="s">
        <v>7</v>
      </c>
      <c r="D5" s="36" t="s">
        <v>8</v>
      </c>
      <c r="E5" s="35" t="s">
        <v>6</v>
      </c>
      <c r="F5" s="35" t="s">
        <v>7</v>
      </c>
      <c r="G5" s="35" t="s">
        <v>8</v>
      </c>
      <c r="H5" s="35" t="s">
        <v>8</v>
      </c>
    </row>
    <row r="6" spans="1:8" s="31" customFormat="1" ht="33.75" customHeight="1">
      <c r="A6" s="23" t="s">
        <v>9</v>
      </c>
      <c r="B6" s="38">
        <f>C6+D6</f>
        <v>45</v>
      </c>
      <c r="C6" s="39">
        <v>37</v>
      </c>
      <c r="D6" s="40">
        <f>'附件1-1'!W8</f>
        <v>8</v>
      </c>
      <c r="E6" s="41">
        <v>41</v>
      </c>
      <c r="F6" s="41">
        <v>37</v>
      </c>
      <c r="G6" s="41">
        <v>4</v>
      </c>
      <c r="H6" s="41">
        <f>D6-G6</f>
        <v>4</v>
      </c>
    </row>
    <row r="7" spans="1:8" s="31" customFormat="1" ht="33.75" customHeight="1">
      <c r="A7" s="23" t="s">
        <v>10</v>
      </c>
      <c r="B7" s="38">
        <f t="shared" ref="B7:B14" si="0">C7+D7</f>
        <v>18</v>
      </c>
      <c r="C7" s="39">
        <v>14</v>
      </c>
      <c r="D7" s="40">
        <f>'附件1-1'!W9</f>
        <v>4</v>
      </c>
      <c r="E7" s="35">
        <v>16</v>
      </c>
      <c r="F7" s="35">
        <v>14</v>
      </c>
      <c r="G7" s="35">
        <v>2</v>
      </c>
      <c r="H7" s="41">
        <f t="shared" ref="H7:H14" si="1">D7-G7</f>
        <v>2</v>
      </c>
    </row>
    <row r="8" spans="1:8" s="31" customFormat="1" ht="33.75" customHeight="1">
      <c r="A8" s="23" t="s">
        <v>11</v>
      </c>
      <c r="B8" s="38">
        <f t="shared" si="0"/>
        <v>76</v>
      </c>
      <c r="C8" s="39">
        <v>58</v>
      </c>
      <c r="D8" s="40">
        <f>'附件1-1'!W10</f>
        <v>18</v>
      </c>
      <c r="E8" s="35">
        <v>65</v>
      </c>
      <c r="F8" s="35">
        <v>58</v>
      </c>
      <c r="G8" s="35">
        <v>7</v>
      </c>
      <c r="H8" s="41">
        <f t="shared" si="1"/>
        <v>11</v>
      </c>
    </row>
    <row r="9" spans="1:8" s="31" customFormat="1" ht="33.75" customHeight="1">
      <c r="A9" s="23" t="s">
        <v>12</v>
      </c>
      <c r="B9" s="38">
        <f t="shared" si="0"/>
        <v>120</v>
      </c>
      <c r="C9" s="39">
        <v>85</v>
      </c>
      <c r="D9" s="40">
        <f>'附件1-1'!W11</f>
        <v>35</v>
      </c>
      <c r="E9" s="35">
        <v>95</v>
      </c>
      <c r="F9" s="35">
        <v>85</v>
      </c>
      <c r="G9" s="35">
        <v>10</v>
      </c>
      <c r="H9" s="41">
        <f t="shared" si="1"/>
        <v>25</v>
      </c>
    </row>
    <row r="10" spans="1:8" s="31" customFormat="1" ht="33.75" customHeight="1">
      <c r="A10" s="38" t="s">
        <v>13</v>
      </c>
      <c r="B10" s="38">
        <f t="shared" si="0"/>
        <v>4737</v>
      </c>
      <c r="C10" s="39">
        <v>4064</v>
      </c>
      <c r="D10" s="40">
        <f>'附件1-1'!W12</f>
        <v>673</v>
      </c>
      <c r="E10" s="35">
        <v>4533</v>
      </c>
      <c r="F10" s="35">
        <v>4064</v>
      </c>
      <c r="G10" s="35">
        <v>469</v>
      </c>
      <c r="H10" s="41">
        <f t="shared" si="1"/>
        <v>204</v>
      </c>
    </row>
    <row r="11" spans="1:8" s="31" customFormat="1" ht="33.75" customHeight="1">
      <c r="A11" s="38" t="s">
        <v>14</v>
      </c>
      <c r="B11" s="38">
        <f t="shared" si="0"/>
        <v>8766</v>
      </c>
      <c r="C11" s="39">
        <v>7549</v>
      </c>
      <c r="D11" s="40">
        <f>'附件1-1'!W13</f>
        <v>1217</v>
      </c>
      <c r="E11" s="35">
        <v>8421</v>
      </c>
      <c r="F11" s="35">
        <v>7549</v>
      </c>
      <c r="G11" s="35">
        <v>872</v>
      </c>
      <c r="H11" s="41">
        <f t="shared" si="1"/>
        <v>345</v>
      </c>
    </row>
    <row r="12" spans="1:8" s="31" customFormat="1" ht="33.75" customHeight="1">
      <c r="A12" s="38" t="s">
        <v>15</v>
      </c>
      <c r="B12" s="38">
        <f t="shared" si="0"/>
        <v>1226</v>
      </c>
      <c r="C12" s="39">
        <v>1052</v>
      </c>
      <c r="D12" s="40">
        <f>'附件1-1'!W14</f>
        <v>174</v>
      </c>
      <c r="E12" s="35">
        <v>1174</v>
      </c>
      <c r="F12" s="35">
        <v>1052</v>
      </c>
      <c r="G12" s="35">
        <v>122</v>
      </c>
      <c r="H12" s="41">
        <f t="shared" si="1"/>
        <v>52</v>
      </c>
    </row>
    <row r="13" spans="1:8" s="31" customFormat="1" ht="33.75" customHeight="1">
      <c r="A13" s="38" t="s">
        <v>16</v>
      </c>
      <c r="B13" s="38">
        <f t="shared" si="0"/>
        <v>499</v>
      </c>
      <c r="C13" s="39">
        <v>429</v>
      </c>
      <c r="D13" s="40">
        <f>'附件1-1'!W15</f>
        <v>70</v>
      </c>
      <c r="E13" s="35">
        <v>478</v>
      </c>
      <c r="F13" s="35">
        <v>429</v>
      </c>
      <c r="G13" s="35">
        <v>49</v>
      </c>
      <c r="H13" s="41">
        <f t="shared" si="1"/>
        <v>21</v>
      </c>
    </row>
    <row r="14" spans="1:8" s="31" customFormat="1" ht="33.75" customHeight="1">
      <c r="A14" s="38" t="s">
        <v>17</v>
      </c>
      <c r="B14" s="38">
        <f t="shared" si="0"/>
        <v>316</v>
      </c>
      <c r="C14" s="39">
        <v>273</v>
      </c>
      <c r="D14" s="40">
        <f>'附件1-1'!W16</f>
        <v>43</v>
      </c>
      <c r="E14" s="35">
        <v>304</v>
      </c>
      <c r="F14" s="35">
        <v>273</v>
      </c>
      <c r="G14" s="35">
        <v>31</v>
      </c>
      <c r="H14" s="41">
        <f t="shared" si="1"/>
        <v>12</v>
      </c>
    </row>
    <row r="15" spans="1:8" s="31" customFormat="1" ht="33.75" customHeight="1">
      <c r="A15" s="38" t="s">
        <v>18</v>
      </c>
      <c r="B15" s="38">
        <f>SUM(B6:B14)</f>
        <v>15803</v>
      </c>
      <c r="C15" s="38">
        <f t="shared" ref="C15:D15" si="2">SUM(C6:C14)</f>
        <v>13561</v>
      </c>
      <c r="D15" s="38">
        <f t="shared" si="2"/>
        <v>2242</v>
      </c>
      <c r="E15" s="35">
        <v>15127</v>
      </c>
      <c r="F15" s="35">
        <v>13561</v>
      </c>
      <c r="G15" s="35">
        <v>1566</v>
      </c>
      <c r="H15" s="35">
        <f t="shared" ref="H15" si="3">B15-E15</f>
        <v>676</v>
      </c>
    </row>
  </sheetData>
  <mergeCells count="4">
    <mergeCell ref="A2:H2"/>
    <mergeCell ref="B4:D4"/>
    <mergeCell ref="E4:G4"/>
    <mergeCell ref="A4:A5"/>
  </mergeCells>
  <phoneticPr fontId="1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workbookViewId="0">
      <selection activeCell="L6" sqref="L6"/>
    </sheetView>
  </sheetViews>
  <sheetFormatPr defaultColWidth="9" defaultRowHeight="14.4"/>
  <cols>
    <col min="1" max="1" width="14.6640625" style="1" customWidth="1"/>
    <col min="2" max="2" width="9.6640625" style="2" customWidth="1"/>
    <col min="3" max="3" width="9.21875" style="2" customWidth="1"/>
    <col min="4" max="4" width="11.109375" style="2" customWidth="1"/>
    <col min="5" max="5" width="15.88671875" style="2" customWidth="1"/>
    <col min="6" max="6" width="21.88671875" style="2" customWidth="1"/>
    <col min="7" max="7" width="11.777343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49</v>
      </c>
      <c r="B4" s="65" t="s">
        <v>50</v>
      </c>
      <c r="C4" s="66"/>
      <c r="D4" s="67"/>
      <c r="E4" s="4" t="s">
        <v>51</v>
      </c>
      <c r="F4" s="65" t="s">
        <v>52</v>
      </c>
      <c r="G4" s="67"/>
    </row>
    <row r="5" spans="1:7" ht="24.9" customHeight="1">
      <c r="A5" s="4" t="s">
        <v>108</v>
      </c>
      <c r="B5" s="65" t="s">
        <v>114</v>
      </c>
      <c r="C5" s="66"/>
      <c r="D5" s="67"/>
      <c r="E5" s="4" t="s">
        <v>110</v>
      </c>
      <c r="F5" s="65" t="s">
        <v>115</v>
      </c>
      <c r="G5" s="67"/>
    </row>
    <row r="6" spans="1:7" ht="24.9" customHeight="1">
      <c r="A6" s="75" t="s">
        <v>53</v>
      </c>
      <c r="B6" s="68" t="s">
        <v>54</v>
      </c>
      <c r="C6" s="69"/>
      <c r="D6" s="70"/>
      <c r="E6" s="65">
        <f>SUM(E7:G8)</f>
        <v>1226</v>
      </c>
      <c r="F6" s="66"/>
      <c r="G6" s="67"/>
    </row>
    <row r="7" spans="1:7" ht="24.9" customHeight="1">
      <c r="A7" s="76"/>
      <c r="B7" s="68" t="s">
        <v>55</v>
      </c>
      <c r="C7" s="69"/>
      <c r="D7" s="70"/>
      <c r="E7" s="65">
        <f>附件1!C12</f>
        <v>1052</v>
      </c>
      <c r="F7" s="66"/>
      <c r="G7" s="67"/>
    </row>
    <row r="8" spans="1:7" ht="24.9" customHeight="1">
      <c r="A8" s="76"/>
      <c r="B8" s="68" t="s">
        <v>56</v>
      </c>
      <c r="C8" s="69"/>
      <c r="D8" s="70"/>
      <c r="E8" s="65">
        <f>附件1!D12</f>
        <v>174</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4" fitToHeight="10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workbookViewId="0">
      <selection activeCell="L6" sqref="L6"/>
    </sheetView>
  </sheetViews>
  <sheetFormatPr defaultColWidth="9" defaultRowHeight="14.4"/>
  <cols>
    <col min="1" max="1" width="15.109375" style="1" customWidth="1"/>
    <col min="2" max="2" width="9.6640625" style="2" customWidth="1"/>
    <col min="3" max="3" width="9.21875" style="2" customWidth="1"/>
    <col min="4" max="4" width="11.109375" style="2" customWidth="1"/>
    <col min="5" max="5" width="15.88671875" style="2" customWidth="1"/>
    <col min="6" max="6" width="21.88671875" style="2" customWidth="1"/>
    <col min="7" max="7" width="11.21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49</v>
      </c>
      <c r="B4" s="65" t="s">
        <v>50</v>
      </c>
      <c r="C4" s="66"/>
      <c r="D4" s="67"/>
      <c r="E4" s="4" t="s">
        <v>51</v>
      </c>
      <c r="F4" s="65" t="s">
        <v>52</v>
      </c>
      <c r="G4" s="67"/>
    </row>
    <row r="5" spans="1:7" ht="24.9" customHeight="1">
      <c r="A5" s="4" t="s">
        <v>108</v>
      </c>
      <c r="B5" s="65" t="s">
        <v>116</v>
      </c>
      <c r="C5" s="66"/>
      <c r="D5" s="67"/>
      <c r="E5" s="4" t="s">
        <v>110</v>
      </c>
      <c r="F5" s="65" t="s">
        <v>117</v>
      </c>
      <c r="G5" s="67"/>
    </row>
    <row r="6" spans="1:7" ht="24.9" customHeight="1">
      <c r="A6" s="75" t="s">
        <v>53</v>
      </c>
      <c r="B6" s="68" t="s">
        <v>54</v>
      </c>
      <c r="C6" s="69"/>
      <c r="D6" s="70"/>
      <c r="E6" s="65">
        <f>SUM(E7:G8)</f>
        <v>499</v>
      </c>
      <c r="F6" s="66"/>
      <c r="G6" s="67"/>
    </row>
    <row r="7" spans="1:7" ht="24.9" customHeight="1">
      <c r="A7" s="76"/>
      <c r="B7" s="68" t="s">
        <v>55</v>
      </c>
      <c r="C7" s="69"/>
      <c r="D7" s="70"/>
      <c r="E7" s="65">
        <f>附件1!C13</f>
        <v>429</v>
      </c>
      <c r="F7" s="66"/>
      <c r="G7" s="67"/>
    </row>
    <row r="8" spans="1:7" ht="24.9" customHeight="1">
      <c r="A8" s="76"/>
      <c r="B8" s="68" t="s">
        <v>56</v>
      </c>
      <c r="C8" s="69"/>
      <c r="D8" s="70"/>
      <c r="E8" s="65">
        <f>附件1!D13</f>
        <v>70</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4" fitToHeight="10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workbookViewId="0">
      <selection activeCell="L6" sqref="L6"/>
    </sheetView>
  </sheetViews>
  <sheetFormatPr defaultColWidth="9" defaultRowHeight="14.4"/>
  <cols>
    <col min="1" max="1" width="12.5546875" style="1" customWidth="1"/>
    <col min="2" max="2" width="9.6640625" style="2" customWidth="1"/>
    <col min="3" max="3" width="11" style="2" customWidth="1"/>
    <col min="4" max="4" width="11.109375" style="2" customWidth="1"/>
    <col min="5" max="5" width="15.88671875" style="2" customWidth="1"/>
    <col min="6" max="6" width="21.88671875" style="2" customWidth="1"/>
    <col min="7" max="7" width="11.3320312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49</v>
      </c>
      <c r="B4" s="65" t="s">
        <v>50</v>
      </c>
      <c r="C4" s="66"/>
      <c r="D4" s="67"/>
      <c r="E4" s="4" t="s">
        <v>51</v>
      </c>
      <c r="F4" s="65" t="s">
        <v>52</v>
      </c>
      <c r="G4" s="67"/>
    </row>
    <row r="5" spans="1:7" ht="24.9" customHeight="1">
      <c r="A5" s="4" t="s">
        <v>108</v>
      </c>
      <c r="B5" s="65" t="s">
        <v>118</v>
      </c>
      <c r="C5" s="66"/>
      <c r="D5" s="67"/>
      <c r="E5" s="4" t="s">
        <v>110</v>
      </c>
      <c r="F5" s="65" t="s">
        <v>119</v>
      </c>
      <c r="G5" s="67"/>
    </row>
    <row r="6" spans="1:7" ht="24.9" customHeight="1">
      <c r="A6" s="75" t="s">
        <v>53</v>
      </c>
      <c r="B6" s="68" t="s">
        <v>54</v>
      </c>
      <c r="C6" s="69"/>
      <c r="D6" s="70"/>
      <c r="E6" s="65">
        <f>SUM(E7:G8)</f>
        <v>316</v>
      </c>
      <c r="F6" s="66"/>
      <c r="G6" s="67"/>
    </row>
    <row r="7" spans="1:7" ht="24.9" customHeight="1">
      <c r="A7" s="76"/>
      <c r="B7" s="68" t="s">
        <v>55</v>
      </c>
      <c r="C7" s="69"/>
      <c r="D7" s="70"/>
      <c r="E7" s="65">
        <f>附件1!C14</f>
        <v>273</v>
      </c>
      <c r="F7" s="66"/>
      <c r="G7" s="67"/>
    </row>
    <row r="8" spans="1:7" ht="24.9" customHeight="1">
      <c r="A8" s="76"/>
      <c r="B8" s="68" t="s">
        <v>56</v>
      </c>
      <c r="C8" s="69"/>
      <c r="D8" s="70"/>
      <c r="E8" s="65">
        <f>附件1!D14</f>
        <v>43</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5" fitToHeight="10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3"/>
  <sheetViews>
    <sheetView zoomScale="80" zoomScaleNormal="80" workbookViewId="0">
      <selection activeCell="J9" sqref="J9"/>
    </sheetView>
  </sheetViews>
  <sheetFormatPr defaultColWidth="9" defaultRowHeight="14.4"/>
  <cols>
    <col min="1" max="1" width="11.77734375" style="16" customWidth="1"/>
    <col min="2" max="3" width="8.77734375" style="16" customWidth="1"/>
    <col min="4" max="4" width="8.77734375" style="17" customWidth="1"/>
    <col min="5" max="5" width="8.77734375" style="16" customWidth="1"/>
    <col min="6" max="6" width="8.88671875" style="16" customWidth="1"/>
    <col min="7" max="7" width="8.77734375" style="17" customWidth="1"/>
    <col min="8" max="9" width="8.77734375" style="16" customWidth="1"/>
    <col min="10" max="10" width="8.77734375" style="17" customWidth="1"/>
    <col min="11" max="12" width="8.77734375" style="16" customWidth="1"/>
    <col min="13" max="13" width="8.77734375" style="17" customWidth="1"/>
    <col min="14" max="15" width="8.77734375" style="16" customWidth="1"/>
    <col min="16" max="16" width="8.77734375" style="17" customWidth="1"/>
    <col min="17" max="18" width="8.77734375" style="16" customWidth="1"/>
    <col min="19" max="19" width="8.77734375" style="17" customWidth="1"/>
    <col min="20" max="20" width="8.77734375" style="18" customWidth="1"/>
    <col min="21" max="21" width="8.77734375" style="16" customWidth="1"/>
    <col min="22" max="22" width="8.77734375" style="17" customWidth="1"/>
    <col min="23" max="23" width="8.77734375" style="16" customWidth="1"/>
    <col min="24" max="16384" width="9" style="16"/>
  </cols>
  <sheetData>
    <row r="1" spans="1:23" ht="20.399999999999999">
      <c r="A1" s="51" t="s">
        <v>19</v>
      </c>
      <c r="B1" s="51"/>
      <c r="C1" s="19"/>
      <c r="D1" s="20"/>
      <c r="E1" s="21"/>
      <c r="F1" s="21"/>
      <c r="G1" s="22"/>
      <c r="H1" s="21"/>
      <c r="I1" s="21"/>
      <c r="J1" s="22"/>
      <c r="K1" s="21"/>
      <c r="L1" s="21"/>
      <c r="M1" s="22"/>
      <c r="N1" s="21"/>
      <c r="O1" s="21"/>
      <c r="P1" s="22"/>
    </row>
    <row r="2" spans="1:23" ht="28.8">
      <c r="A2" s="52" t="s">
        <v>120</v>
      </c>
      <c r="B2" s="52"/>
      <c r="C2" s="52"/>
      <c r="D2" s="53"/>
      <c r="E2" s="52"/>
      <c r="F2" s="52"/>
      <c r="G2" s="53"/>
      <c r="H2" s="52"/>
      <c r="I2" s="52"/>
      <c r="J2" s="53"/>
      <c r="K2" s="52"/>
      <c r="L2" s="52"/>
      <c r="M2" s="53"/>
      <c r="N2" s="52"/>
      <c r="O2" s="52"/>
      <c r="P2" s="53"/>
      <c r="Q2" s="52"/>
      <c r="R2" s="52"/>
      <c r="S2" s="53"/>
      <c r="T2" s="52"/>
      <c r="U2" s="52"/>
      <c r="V2" s="53"/>
      <c r="W2" s="52"/>
    </row>
    <row r="3" spans="1:23" s="11" customFormat="1" ht="31.5" customHeight="1">
      <c r="A3" s="56" t="s">
        <v>2</v>
      </c>
      <c r="B3" s="54" t="s">
        <v>20</v>
      </c>
      <c r="C3" s="54"/>
      <c r="D3" s="55"/>
      <c r="E3" s="54"/>
      <c r="F3" s="54"/>
      <c r="G3" s="55"/>
      <c r="H3" s="54"/>
      <c r="I3" s="54"/>
      <c r="J3" s="55"/>
      <c r="K3" s="54"/>
      <c r="L3" s="54"/>
      <c r="M3" s="55"/>
      <c r="N3" s="54"/>
      <c r="O3" s="54"/>
      <c r="P3" s="55"/>
      <c r="Q3" s="54"/>
      <c r="R3" s="54"/>
      <c r="S3" s="55"/>
      <c r="T3" s="54"/>
      <c r="U3" s="54"/>
      <c r="V3" s="55"/>
      <c r="W3" s="54"/>
    </row>
    <row r="4" spans="1:23" s="12" customFormat="1" ht="24.75" customHeight="1">
      <c r="A4" s="56"/>
      <c r="B4" s="56" t="s">
        <v>21</v>
      </c>
      <c r="C4" s="56"/>
      <c r="D4" s="57"/>
      <c r="E4" s="56"/>
      <c r="F4" s="56"/>
      <c r="G4" s="57"/>
      <c r="H4" s="56" t="s">
        <v>22</v>
      </c>
      <c r="I4" s="56"/>
      <c r="J4" s="57"/>
      <c r="K4" s="56" t="s">
        <v>23</v>
      </c>
      <c r="L4" s="56"/>
      <c r="M4" s="57"/>
      <c r="N4" s="56"/>
      <c r="O4" s="56"/>
      <c r="P4" s="57"/>
      <c r="Q4" s="56" t="s">
        <v>24</v>
      </c>
      <c r="R4" s="56"/>
      <c r="S4" s="57"/>
      <c r="T4" s="56" t="s">
        <v>25</v>
      </c>
      <c r="U4" s="56"/>
      <c r="V4" s="57"/>
      <c r="W4" s="56" t="s">
        <v>26</v>
      </c>
    </row>
    <row r="5" spans="1:23" s="12" customFormat="1">
      <c r="A5" s="56"/>
      <c r="B5" s="56" t="s">
        <v>27</v>
      </c>
      <c r="C5" s="56"/>
      <c r="D5" s="57"/>
      <c r="E5" s="56" t="s">
        <v>28</v>
      </c>
      <c r="F5" s="56"/>
      <c r="G5" s="57"/>
      <c r="H5" s="56"/>
      <c r="I5" s="56"/>
      <c r="J5" s="57"/>
      <c r="K5" s="56" t="s">
        <v>29</v>
      </c>
      <c r="L5" s="56"/>
      <c r="M5" s="57"/>
      <c r="N5" s="56" t="s">
        <v>30</v>
      </c>
      <c r="O5" s="56"/>
      <c r="P5" s="57"/>
      <c r="Q5" s="56"/>
      <c r="R5" s="56"/>
      <c r="S5" s="57"/>
      <c r="T5" s="56"/>
      <c r="U5" s="56"/>
      <c r="V5" s="57"/>
      <c r="W5" s="56"/>
    </row>
    <row r="6" spans="1:23" s="12" customFormat="1">
      <c r="A6" s="56"/>
      <c r="B6" s="56"/>
      <c r="C6" s="56"/>
      <c r="D6" s="57"/>
      <c r="E6" s="56"/>
      <c r="F6" s="56"/>
      <c r="G6" s="57"/>
      <c r="H6" s="56"/>
      <c r="I6" s="56"/>
      <c r="J6" s="57"/>
      <c r="K6" s="56"/>
      <c r="L6" s="56"/>
      <c r="M6" s="57"/>
      <c r="N6" s="56"/>
      <c r="O6" s="56"/>
      <c r="P6" s="57"/>
      <c r="Q6" s="56"/>
      <c r="R6" s="56"/>
      <c r="S6" s="57"/>
      <c r="T6" s="56"/>
      <c r="U6" s="56"/>
      <c r="V6" s="57"/>
      <c r="W6" s="56"/>
    </row>
    <row r="7" spans="1:23" s="11" customFormat="1" ht="47.4" customHeight="1">
      <c r="A7" s="56"/>
      <c r="B7" s="23" t="s">
        <v>31</v>
      </c>
      <c r="C7" s="23" t="s">
        <v>32</v>
      </c>
      <c r="D7" s="24" t="s">
        <v>33</v>
      </c>
      <c r="E7" s="23" t="s">
        <v>31</v>
      </c>
      <c r="F7" s="23" t="s">
        <v>32</v>
      </c>
      <c r="G7" s="24" t="s">
        <v>33</v>
      </c>
      <c r="H7" s="23" t="s">
        <v>31</v>
      </c>
      <c r="I7" s="23" t="s">
        <v>32</v>
      </c>
      <c r="J7" s="24" t="s">
        <v>33</v>
      </c>
      <c r="K7" s="23" t="s">
        <v>31</v>
      </c>
      <c r="L7" s="23" t="s">
        <v>32</v>
      </c>
      <c r="M7" s="24" t="s">
        <v>33</v>
      </c>
      <c r="N7" s="23" t="s">
        <v>31</v>
      </c>
      <c r="O7" s="23" t="s">
        <v>32</v>
      </c>
      <c r="P7" s="24" t="s">
        <v>33</v>
      </c>
      <c r="Q7" s="23" t="s">
        <v>31</v>
      </c>
      <c r="R7" s="23" t="s">
        <v>32</v>
      </c>
      <c r="S7" s="24" t="s">
        <v>33</v>
      </c>
      <c r="T7" s="23" t="s">
        <v>31</v>
      </c>
      <c r="U7" s="23" t="s">
        <v>32</v>
      </c>
      <c r="V7" s="24" t="s">
        <v>33</v>
      </c>
      <c r="W7" s="56"/>
    </row>
    <row r="8" spans="1:23" s="11" customFormat="1" ht="38.25" customHeight="1">
      <c r="A8" s="23" t="s">
        <v>9</v>
      </c>
      <c r="B8" s="23"/>
      <c r="C8" s="23"/>
      <c r="D8" s="24"/>
      <c r="E8" s="23"/>
      <c r="F8" s="23"/>
      <c r="G8" s="24"/>
      <c r="H8" s="23"/>
      <c r="I8" s="23"/>
      <c r="J8" s="24"/>
      <c r="K8" s="23"/>
      <c r="L8" s="25"/>
      <c r="M8" s="26"/>
      <c r="N8" s="23"/>
      <c r="O8" s="25"/>
      <c r="P8" s="26"/>
      <c r="Q8" s="23">
        <v>62</v>
      </c>
      <c r="R8" s="25">
        <f>ROUND(49/$Q$17,4)</f>
        <v>0.1273</v>
      </c>
      <c r="S8" s="26">
        <f>ROUND(Q8*R8,0)</f>
        <v>8</v>
      </c>
      <c r="T8" s="23"/>
      <c r="U8" s="25"/>
      <c r="V8" s="26"/>
      <c r="W8" s="28">
        <f t="shared" ref="W8:W16" si="0">D8+G8+M8+P8+J8+S8+V8</f>
        <v>8</v>
      </c>
    </row>
    <row r="9" spans="1:23" s="11" customFormat="1" ht="38.25" customHeight="1">
      <c r="A9" s="23" t="s">
        <v>10</v>
      </c>
      <c r="B9" s="23"/>
      <c r="C9" s="23"/>
      <c r="D9" s="24"/>
      <c r="E9" s="23"/>
      <c r="F9" s="23"/>
      <c r="G9" s="24"/>
      <c r="H9" s="23"/>
      <c r="I9" s="23"/>
      <c r="J9" s="24"/>
      <c r="K9" s="23">
        <v>29</v>
      </c>
      <c r="L9" s="25">
        <f>ROUND(70/$K$17,4)</f>
        <v>0.1532</v>
      </c>
      <c r="M9" s="26">
        <f>ROUND(K9*L9,0)</f>
        <v>4</v>
      </c>
      <c r="N9" s="23"/>
      <c r="O9" s="25"/>
      <c r="P9" s="26"/>
      <c r="Q9" s="23"/>
      <c r="R9" s="25"/>
      <c r="S9" s="26"/>
      <c r="T9" s="23"/>
      <c r="U9" s="25"/>
      <c r="V9" s="26"/>
      <c r="W9" s="28">
        <f t="shared" si="0"/>
        <v>4</v>
      </c>
    </row>
    <row r="10" spans="1:23" s="11" customFormat="1" ht="38.25" customHeight="1">
      <c r="A10" s="23" t="s">
        <v>11</v>
      </c>
      <c r="B10" s="23"/>
      <c r="C10" s="23"/>
      <c r="D10" s="24"/>
      <c r="E10" s="23"/>
      <c r="F10" s="23"/>
      <c r="G10" s="24"/>
      <c r="H10" s="23"/>
      <c r="I10" s="23"/>
      <c r="J10" s="24"/>
      <c r="K10" s="23">
        <v>117</v>
      </c>
      <c r="L10" s="25">
        <f t="shared" ref="L10:L16" si="1">ROUND(70/$K$17,4)</f>
        <v>0.1532</v>
      </c>
      <c r="M10" s="26">
        <f>ROUND(K10*L10,0)</f>
        <v>18</v>
      </c>
      <c r="N10" s="23"/>
      <c r="O10" s="25"/>
      <c r="P10" s="26"/>
      <c r="Q10" s="23"/>
      <c r="R10" s="25"/>
      <c r="S10" s="26"/>
      <c r="T10" s="23"/>
      <c r="U10" s="25"/>
      <c r="V10" s="26"/>
      <c r="W10" s="28">
        <f t="shared" si="0"/>
        <v>18</v>
      </c>
    </row>
    <row r="11" spans="1:23" s="11" customFormat="1" ht="38.25" customHeight="1">
      <c r="A11" s="23" t="s">
        <v>12</v>
      </c>
      <c r="B11" s="23"/>
      <c r="C11" s="23"/>
      <c r="D11" s="24"/>
      <c r="E11" s="23"/>
      <c r="F11" s="23"/>
      <c r="G11" s="24"/>
      <c r="H11" s="23"/>
      <c r="I11" s="23"/>
      <c r="J11" s="24"/>
      <c r="K11" s="23"/>
      <c r="L11" s="25"/>
      <c r="M11" s="26"/>
      <c r="N11" s="23"/>
      <c r="O11" s="25"/>
      <c r="P11" s="26"/>
      <c r="Q11" s="23"/>
      <c r="R11" s="25"/>
      <c r="S11" s="26"/>
      <c r="T11" s="23">
        <v>2573</v>
      </c>
      <c r="U11" s="25">
        <f>ROUND(49/$T$17,4)</f>
        <v>1.38E-2</v>
      </c>
      <c r="V11" s="26">
        <f>ROUND(T11*U11,0)-1</f>
        <v>35</v>
      </c>
      <c r="W11" s="28">
        <f t="shared" si="0"/>
        <v>35</v>
      </c>
    </row>
    <row r="12" spans="1:23" s="13" customFormat="1" ht="38.25" customHeight="1">
      <c r="A12" s="43" t="s">
        <v>34</v>
      </c>
      <c r="B12" s="25">
        <v>4367</v>
      </c>
      <c r="C12" s="25">
        <f>ROUND(352/$B$17,4)</f>
        <v>4.3700000000000003E-2</v>
      </c>
      <c r="D12" s="26">
        <f>ROUND(B12*C12,0)-1</f>
        <v>190</v>
      </c>
      <c r="E12" s="25">
        <v>11840</v>
      </c>
      <c r="F12" s="25">
        <f>ROUND(1124/$E$17,4)</f>
        <v>2.5100000000000001E-2</v>
      </c>
      <c r="G12" s="26">
        <f>ROUND(E12*F12,0)</f>
        <v>297</v>
      </c>
      <c r="H12" s="25">
        <v>2829</v>
      </c>
      <c r="I12" s="25">
        <f>ROUND(112/$H$17,4)</f>
        <v>1.5900000000000001E-2</v>
      </c>
      <c r="J12" s="26">
        <f>ROUND(H12*I12,0)</f>
        <v>45</v>
      </c>
      <c r="K12" s="25">
        <v>155</v>
      </c>
      <c r="L12" s="25">
        <f t="shared" si="1"/>
        <v>0.1532</v>
      </c>
      <c r="M12" s="25">
        <f>ROUND(K12*L12,0)-1</f>
        <v>23</v>
      </c>
      <c r="N12" s="25">
        <v>1470</v>
      </c>
      <c r="O12" s="25">
        <f>ROUND(486/$N$17,4)</f>
        <v>7.46E-2</v>
      </c>
      <c r="P12" s="26">
        <f>ROUND(N12*O12,0)</f>
        <v>110</v>
      </c>
      <c r="Q12" s="29">
        <v>46</v>
      </c>
      <c r="R12" s="25">
        <f>ROUND(49/$Q$17,4)</f>
        <v>0.1273</v>
      </c>
      <c r="S12" s="26">
        <f>ROUND(Q12*R12,0)</f>
        <v>6</v>
      </c>
      <c r="T12" s="30">
        <v>110</v>
      </c>
      <c r="U12" s="25">
        <f t="shared" ref="U12:U13" si="2">ROUND(49/$T$17,4)</f>
        <v>1.38E-2</v>
      </c>
      <c r="V12" s="26">
        <f t="shared" ref="V12:V13" si="3">ROUND(T12*U12,0)</f>
        <v>2</v>
      </c>
      <c r="W12" s="28">
        <f t="shared" si="0"/>
        <v>673</v>
      </c>
    </row>
    <row r="13" spans="1:23" s="13" customFormat="1" ht="38.25" customHeight="1">
      <c r="A13" s="43" t="s">
        <v>14</v>
      </c>
      <c r="B13" s="25">
        <v>1274</v>
      </c>
      <c r="C13" s="25">
        <f t="shared" ref="C13:C16" si="4">ROUND(352/$B$17,4)</f>
        <v>4.3700000000000003E-2</v>
      </c>
      <c r="D13" s="26">
        <f>ROUND(B13*C13,0)</f>
        <v>56</v>
      </c>
      <c r="E13" s="25">
        <v>28876</v>
      </c>
      <c r="F13" s="25">
        <f t="shared" ref="F13:F16" si="5">ROUND(1124/$E$17,4)</f>
        <v>2.5100000000000001E-2</v>
      </c>
      <c r="G13" s="26">
        <f>ROUND(E13*F13,0)-1</f>
        <v>724</v>
      </c>
      <c r="H13" s="25">
        <v>3221</v>
      </c>
      <c r="I13" s="25">
        <f t="shared" ref="I13:I16" si="6">ROUND(112/$H$17,4)</f>
        <v>1.5900000000000001E-2</v>
      </c>
      <c r="J13" s="26">
        <f>ROUND(H13*I13,0)</f>
        <v>51</v>
      </c>
      <c r="K13" s="25">
        <v>64</v>
      </c>
      <c r="L13" s="25">
        <f t="shared" si="1"/>
        <v>0.1532</v>
      </c>
      <c r="M13" s="26">
        <f>ROUND(K13*L13,0)</f>
        <v>10</v>
      </c>
      <c r="N13" s="25">
        <v>4511</v>
      </c>
      <c r="O13" s="25">
        <f t="shared" ref="O13:O16" si="7">ROUND(486/$N$17,4)</f>
        <v>7.46E-2</v>
      </c>
      <c r="P13" s="26">
        <f>ROUND(N13*O13,0)-1</f>
        <v>336</v>
      </c>
      <c r="Q13" s="29">
        <v>218</v>
      </c>
      <c r="R13" s="25">
        <f t="shared" ref="R13:R16" si="8">ROUND(49/$Q$17,4)</f>
        <v>0.1273</v>
      </c>
      <c r="S13" s="26">
        <f>ROUND(Q13*R13,0)</f>
        <v>28</v>
      </c>
      <c r="T13" s="30">
        <v>865</v>
      </c>
      <c r="U13" s="25">
        <f t="shared" si="2"/>
        <v>1.38E-2</v>
      </c>
      <c r="V13" s="26">
        <f t="shared" si="3"/>
        <v>12</v>
      </c>
      <c r="W13" s="28">
        <f t="shared" si="0"/>
        <v>1217</v>
      </c>
    </row>
    <row r="14" spans="1:23" s="13" customFormat="1" ht="38.25" customHeight="1">
      <c r="A14" s="43" t="s">
        <v>35</v>
      </c>
      <c r="B14" s="25">
        <v>1583</v>
      </c>
      <c r="C14" s="25">
        <f t="shared" si="4"/>
        <v>4.3700000000000003E-2</v>
      </c>
      <c r="D14" s="26">
        <f>ROUND(B14*C14,0)</f>
        <v>69</v>
      </c>
      <c r="E14" s="25">
        <v>2378</v>
      </c>
      <c r="F14" s="25">
        <f t="shared" si="5"/>
        <v>2.5100000000000001E-2</v>
      </c>
      <c r="G14" s="26">
        <f>ROUND(E14*F14,0)</f>
        <v>60</v>
      </c>
      <c r="H14" s="25">
        <v>501</v>
      </c>
      <c r="I14" s="25">
        <f t="shared" si="6"/>
        <v>1.5900000000000001E-2</v>
      </c>
      <c r="J14" s="26">
        <f>ROUND(H14*I14,0)</f>
        <v>8</v>
      </c>
      <c r="K14" s="25">
        <v>71</v>
      </c>
      <c r="L14" s="25">
        <f t="shared" si="1"/>
        <v>0.1532</v>
      </c>
      <c r="M14" s="26">
        <f>ROUND(K14*L14,0)</f>
        <v>11</v>
      </c>
      <c r="N14" s="25">
        <v>291</v>
      </c>
      <c r="O14" s="25">
        <f t="shared" si="7"/>
        <v>7.46E-2</v>
      </c>
      <c r="P14" s="26">
        <f t="shared" ref="P14:P16" si="9">ROUND(N14*O14,0)</f>
        <v>22</v>
      </c>
      <c r="Q14" s="29">
        <v>29</v>
      </c>
      <c r="R14" s="25">
        <f t="shared" si="8"/>
        <v>0.1273</v>
      </c>
      <c r="S14" s="26">
        <f t="shared" ref="S14:S16" si="10">ROUND(Q14*R14,0)</f>
        <v>4</v>
      </c>
      <c r="T14" s="30"/>
      <c r="U14" s="25"/>
      <c r="V14" s="26"/>
      <c r="W14" s="28">
        <f t="shared" si="0"/>
        <v>174</v>
      </c>
    </row>
    <row r="15" spans="1:23" s="13" customFormat="1" ht="38.25" customHeight="1">
      <c r="A15" s="43" t="s">
        <v>16</v>
      </c>
      <c r="B15" s="25">
        <v>609</v>
      </c>
      <c r="C15" s="25">
        <f t="shared" si="4"/>
        <v>4.3700000000000003E-2</v>
      </c>
      <c r="D15" s="26">
        <f>ROUND(B15*C15,0)</f>
        <v>27</v>
      </c>
      <c r="E15" s="25">
        <v>999</v>
      </c>
      <c r="F15" s="25">
        <f t="shared" si="5"/>
        <v>2.5100000000000001E-2</v>
      </c>
      <c r="G15" s="26">
        <f>ROUND(E15*F15,0)</f>
        <v>25</v>
      </c>
      <c r="H15" s="25">
        <v>241</v>
      </c>
      <c r="I15" s="25">
        <f t="shared" si="6"/>
        <v>1.5900000000000001E-2</v>
      </c>
      <c r="J15" s="26">
        <f t="shared" ref="J15:J16" si="11">ROUND(H15*I15,0)</f>
        <v>4</v>
      </c>
      <c r="K15" s="25">
        <v>10</v>
      </c>
      <c r="L15" s="25">
        <f t="shared" si="1"/>
        <v>0.1532</v>
      </c>
      <c r="M15" s="26">
        <f>ROUND(K15*L15,0)</f>
        <v>2</v>
      </c>
      <c r="N15" s="25">
        <v>136</v>
      </c>
      <c r="O15" s="25">
        <f t="shared" si="7"/>
        <v>7.46E-2</v>
      </c>
      <c r="P15" s="26">
        <f t="shared" si="9"/>
        <v>10</v>
      </c>
      <c r="Q15" s="29">
        <v>19</v>
      </c>
      <c r="R15" s="25">
        <f t="shared" si="8"/>
        <v>0.1273</v>
      </c>
      <c r="S15" s="26">
        <f t="shared" si="10"/>
        <v>2</v>
      </c>
      <c r="T15" s="30"/>
      <c r="U15" s="25"/>
      <c r="V15" s="26"/>
      <c r="W15" s="28">
        <f t="shared" si="0"/>
        <v>70</v>
      </c>
    </row>
    <row r="16" spans="1:23" s="13" customFormat="1" ht="38.25" customHeight="1">
      <c r="A16" s="43" t="s">
        <v>17</v>
      </c>
      <c r="B16" s="25">
        <v>220</v>
      </c>
      <c r="C16" s="25">
        <f t="shared" si="4"/>
        <v>4.3700000000000003E-2</v>
      </c>
      <c r="D16" s="26">
        <f>ROUND(B16*C16,0)</f>
        <v>10</v>
      </c>
      <c r="E16" s="25">
        <v>729</v>
      </c>
      <c r="F16" s="25">
        <f t="shared" si="5"/>
        <v>2.5100000000000001E-2</v>
      </c>
      <c r="G16" s="26">
        <f>ROUND(E16*F16,0)</f>
        <v>18</v>
      </c>
      <c r="H16" s="25">
        <v>270</v>
      </c>
      <c r="I16" s="25">
        <f t="shared" si="6"/>
        <v>1.5900000000000001E-2</v>
      </c>
      <c r="J16" s="26">
        <f t="shared" si="11"/>
        <v>4</v>
      </c>
      <c r="K16" s="25">
        <v>11</v>
      </c>
      <c r="L16" s="25">
        <f t="shared" si="1"/>
        <v>0.1532</v>
      </c>
      <c r="M16" s="26">
        <f>ROUND(K16*L16,0)</f>
        <v>2</v>
      </c>
      <c r="N16" s="25">
        <v>110</v>
      </c>
      <c r="O16" s="25">
        <f t="shared" si="7"/>
        <v>7.46E-2</v>
      </c>
      <c r="P16" s="26">
        <f t="shared" si="9"/>
        <v>8</v>
      </c>
      <c r="Q16" s="29">
        <v>11</v>
      </c>
      <c r="R16" s="25">
        <f t="shared" si="8"/>
        <v>0.1273</v>
      </c>
      <c r="S16" s="26">
        <f t="shared" si="10"/>
        <v>1</v>
      </c>
      <c r="T16" s="30"/>
      <c r="U16" s="25"/>
      <c r="V16" s="26"/>
      <c r="W16" s="28">
        <f t="shared" si="0"/>
        <v>43</v>
      </c>
    </row>
    <row r="17" spans="1:23" s="13" customFormat="1" ht="38.25" customHeight="1">
      <c r="A17" s="43" t="s">
        <v>6</v>
      </c>
      <c r="B17" s="25">
        <f>SUM(B8:B16)</f>
        <v>8053</v>
      </c>
      <c r="C17" s="25"/>
      <c r="D17" s="25">
        <f t="shared" ref="D17:W17" si="12">SUM(D8:D16)</f>
        <v>352</v>
      </c>
      <c r="E17" s="25">
        <f t="shared" si="12"/>
        <v>44822</v>
      </c>
      <c r="F17" s="25"/>
      <c r="G17" s="25">
        <f t="shared" si="12"/>
        <v>1124</v>
      </c>
      <c r="H17" s="25">
        <f t="shared" si="12"/>
        <v>7062</v>
      </c>
      <c r="I17" s="25"/>
      <c r="J17" s="25">
        <f t="shared" si="12"/>
        <v>112</v>
      </c>
      <c r="K17" s="25">
        <f t="shared" si="12"/>
        <v>457</v>
      </c>
      <c r="L17" s="25"/>
      <c r="M17" s="25">
        <f t="shared" si="12"/>
        <v>70</v>
      </c>
      <c r="N17" s="25">
        <f t="shared" si="12"/>
        <v>6518</v>
      </c>
      <c r="O17" s="25"/>
      <c r="P17" s="25">
        <f t="shared" si="12"/>
        <v>486</v>
      </c>
      <c r="Q17" s="25">
        <f t="shared" si="12"/>
        <v>385</v>
      </c>
      <c r="R17" s="25"/>
      <c r="S17" s="25">
        <f t="shared" si="12"/>
        <v>49</v>
      </c>
      <c r="T17" s="25">
        <f t="shared" si="12"/>
        <v>3548</v>
      </c>
      <c r="U17" s="25"/>
      <c r="V17" s="25">
        <f t="shared" si="12"/>
        <v>49</v>
      </c>
      <c r="W17" s="25">
        <f t="shared" si="12"/>
        <v>2242</v>
      </c>
    </row>
    <row r="18" spans="1:23" s="11" customFormat="1" ht="34.5" customHeight="1">
      <c r="A18" s="60" t="s">
        <v>121</v>
      </c>
      <c r="B18" s="61"/>
      <c r="C18" s="61"/>
      <c r="D18" s="62"/>
      <c r="E18" s="61"/>
      <c r="F18" s="61"/>
      <c r="G18" s="62"/>
      <c r="H18" s="61"/>
      <c r="I18" s="61"/>
      <c r="J18" s="62"/>
      <c r="K18" s="61"/>
      <c r="L18" s="61"/>
      <c r="M18" s="62"/>
      <c r="N18" s="61"/>
      <c r="O18" s="61"/>
      <c r="P18" s="62"/>
      <c r="Q18" s="61"/>
      <c r="R18" s="61"/>
      <c r="S18" s="62"/>
      <c r="T18" s="61"/>
      <c r="U18" s="61"/>
      <c r="V18" s="62"/>
      <c r="W18" s="61"/>
    </row>
    <row r="19" spans="1:23" s="14" customFormat="1" ht="21.75" customHeight="1">
      <c r="A19" s="58" t="s">
        <v>36</v>
      </c>
      <c r="B19" s="58"/>
      <c r="C19" s="58"/>
      <c r="D19" s="59"/>
      <c r="E19" s="58"/>
      <c r="F19" s="58"/>
      <c r="G19" s="59"/>
      <c r="H19" s="58"/>
      <c r="I19" s="58"/>
      <c r="J19" s="59"/>
      <c r="K19" s="58"/>
      <c r="L19" s="58"/>
      <c r="M19" s="59"/>
      <c r="N19" s="58"/>
      <c r="O19" s="58"/>
      <c r="P19" s="59"/>
      <c r="Q19" s="58"/>
      <c r="R19" s="58"/>
      <c r="S19" s="59"/>
      <c r="T19" s="58"/>
      <c r="U19" s="58"/>
      <c r="V19" s="59"/>
      <c r="W19" s="58"/>
    </row>
    <row r="20" spans="1:23" s="15" customFormat="1" ht="21.75" customHeight="1">
      <c r="A20" s="15" t="s">
        <v>37</v>
      </c>
      <c r="D20" s="42"/>
      <c r="G20" s="42"/>
      <c r="J20" s="42"/>
      <c r="M20" s="42"/>
      <c r="P20" s="42"/>
      <c r="S20" s="42"/>
      <c r="V20" s="42"/>
    </row>
    <row r="21" spans="1:23" s="14" customFormat="1" ht="21.75" customHeight="1">
      <c r="A21" s="58" t="s">
        <v>38</v>
      </c>
      <c r="B21" s="58"/>
      <c r="C21" s="58"/>
      <c r="D21" s="59"/>
      <c r="E21" s="58"/>
      <c r="F21" s="58"/>
      <c r="G21" s="59"/>
      <c r="H21" s="58"/>
      <c r="I21" s="58"/>
      <c r="J21" s="59"/>
      <c r="K21" s="58"/>
      <c r="L21" s="58"/>
      <c r="M21" s="59"/>
      <c r="N21" s="58"/>
      <c r="O21" s="58"/>
      <c r="P21" s="59"/>
      <c r="Q21" s="58"/>
      <c r="R21" s="58"/>
      <c r="S21" s="59"/>
      <c r="T21" s="58"/>
      <c r="U21" s="58"/>
      <c r="V21" s="59"/>
      <c r="W21" s="58"/>
    </row>
    <row r="22" spans="1:23" s="14" customFormat="1" ht="21.75" customHeight="1">
      <c r="A22" s="58" t="s">
        <v>39</v>
      </c>
      <c r="B22" s="58"/>
      <c r="C22" s="58"/>
      <c r="D22" s="59"/>
      <c r="E22" s="58"/>
      <c r="F22" s="58"/>
      <c r="G22" s="59"/>
      <c r="H22" s="58"/>
      <c r="I22" s="58"/>
      <c r="J22" s="59"/>
      <c r="K22" s="58"/>
      <c r="L22" s="58"/>
      <c r="M22" s="59"/>
      <c r="N22" s="58"/>
      <c r="O22" s="58"/>
      <c r="P22" s="59"/>
      <c r="Q22" s="58"/>
      <c r="R22" s="58"/>
      <c r="S22" s="59"/>
      <c r="T22" s="58"/>
      <c r="U22" s="58"/>
      <c r="V22" s="59"/>
      <c r="W22" s="58"/>
    </row>
    <row r="23" spans="1:23" s="11" customFormat="1" ht="21.75" customHeight="1">
      <c r="A23" s="58" t="s">
        <v>40</v>
      </c>
      <c r="B23" s="58"/>
      <c r="C23" s="58"/>
      <c r="D23" s="59"/>
      <c r="E23" s="58"/>
      <c r="F23" s="58"/>
      <c r="G23" s="59"/>
      <c r="H23" s="58"/>
      <c r="I23" s="58"/>
      <c r="J23" s="59"/>
      <c r="K23" s="58"/>
      <c r="L23" s="58"/>
      <c r="M23" s="59"/>
      <c r="N23" s="58"/>
      <c r="O23" s="58"/>
      <c r="P23" s="59"/>
      <c r="Q23" s="58"/>
      <c r="R23" s="58"/>
      <c r="S23" s="59"/>
      <c r="T23" s="58"/>
      <c r="U23" s="58"/>
      <c r="V23" s="59"/>
      <c r="W23" s="58"/>
    </row>
  </sheetData>
  <mergeCells count="19">
    <mergeCell ref="A19:W19"/>
    <mergeCell ref="A21:W21"/>
    <mergeCell ref="A22:W22"/>
    <mergeCell ref="A23:W23"/>
    <mergeCell ref="A3:A7"/>
    <mergeCell ref="W4:W7"/>
    <mergeCell ref="B5:D6"/>
    <mergeCell ref="E5:G6"/>
    <mergeCell ref="K5:M6"/>
    <mergeCell ref="N5:P6"/>
    <mergeCell ref="H4:J6"/>
    <mergeCell ref="Q4:S6"/>
    <mergeCell ref="T4:V6"/>
    <mergeCell ref="A18:W18"/>
    <mergeCell ref="A1:B1"/>
    <mergeCell ref="A2:W2"/>
    <mergeCell ref="B3:W3"/>
    <mergeCell ref="B4:G4"/>
    <mergeCell ref="K4:P4"/>
  </mergeCells>
  <phoneticPr fontId="19" type="noConversion"/>
  <printOptions horizontalCentered="1"/>
  <pageMargins left="0.47244094488188981" right="0.47244094488188981" top="0.79" bottom="0.69" header="0.51181102362204722" footer="0.51181102362204722"/>
  <pageSetup paperSize="9" scale="68"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opLeftCell="A7" workbookViewId="0">
      <selection activeCell="D31" sqref="D31:F31"/>
    </sheetView>
  </sheetViews>
  <sheetFormatPr defaultColWidth="9" defaultRowHeight="14.4"/>
  <cols>
    <col min="1" max="1" width="11.6640625" style="1" customWidth="1"/>
    <col min="2" max="2" width="9.6640625" style="2" customWidth="1"/>
    <col min="3" max="3" width="9.21875" style="2" customWidth="1"/>
    <col min="4" max="4" width="11.109375" style="2" customWidth="1"/>
    <col min="5" max="5" width="15.88671875" style="2" customWidth="1"/>
    <col min="6" max="6" width="23" style="2" customWidth="1"/>
    <col min="7" max="7" width="10.777343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45</v>
      </c>
      <c r="B4" s="64" t="s">
        <v>46</v>
      </c>
      <c r="C4" s="64"/>
      <c r="D4" s="64"/>
      <c r="E4" s="4" t="s">
        <v>47</v>
      </c>
      <c r="F4" s="64" t="s">
        <v>48</v>
      </c>
      <c r="G4" s="64"/>
    </row>
    <row r="5" spans="1:7" ht="24.9" customHeight="1">
      <c r="A5" s="4" t="s">
        <v>49</v>
      </c>
      <c r="B5" s="65" t="s">
        <v>50</v>
      </c>
      <c r="C5" s="66"/>
      <c r="D5" s="67"/>
      <c r="E5" s="4" t="s">
        <v>51</v>
      </c>
      <c r="F5" s="65" t="s">
        <v>52</v>
      </c>
      <c r="G5" s="67"/>
    </row>
    <row r="6" spans="1:7" ht="24.9" customHeight="1">
      <c r="A6" s="75" t="s">
        <v>53</v>
      </c>
      <c r="B6" s="68" t="s">
        <v>54</v>
      </c>
      <c r="C6" s="69"/>
      <c r="D6" s="70"/>
      <c r="E6" s="65">
        <f>SUM(E7:G8)</f>
        <v>15803</v>
      </c>
      <c r="F6" s="66"/>
      <c r="G6" s="67"/>
    </row>
    <row r="7" spans="1:7" ht="24.9" customHeight="1">
      <c r="A7" s="76"/>
      <c r="B7" s="68" t="s">
        <v>55</v>
      </c>
      <c r="C7" s="69"/>
      <c r="D7" s="70"/>
      <c r="E7" s="65">
        <f>附件1!C15</f>
        <v>13561</v>
      </c>
      <c r="F7" s="66"/>
      <c r="G7" s="67"/>
    </row>
    <row r="8" spans="1:7" ht="24.9" customHeight="1">
      <c r="A8" s="76"/>
      <c r="B8" s="68" t="s">
        <v>56</v>
      </c>
      <c r="C8" s="69"/>
      <c r="D8" s="70"/>
      <c r="E8" s="65">
        <f>附件1!D15</f>
        <v>2242</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55000000000000004" top="0.6" bottom="0.47" header="0.31496062992125984" footer="0.31496062992125984"/>
  <pageSetup paperSize="9" scale="99" fitToHeight="10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workbookViewId="0">
      <selection activeCell="L6" sqref="L6"/>
    </sheetView>
  </sheetViews>
  <sheetFormatPr defaultColWidth="9" defaultRowHeight="14.4"/>
  <cols>
    <col min="1" max="1" width="15" style="1" customWidth="1"/>
    <col min="2" max="2" width="9.6640625" style="2" customWidth="1"/>
    <col min="3" max="3" width="9.21875" style="2" customWidth="1"/>
    <col min="4" max="4" width="11.109375" style="2" customWidth="1"/>
    <col min="5" max="5" width="15.88671875" style="2" customWidth="1"/>
    <col min="6" max="6" width="21.88671875" style="2" customWidth="1"/>
    <col min="7" max="7" width="10.21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45</v>
      </c>
      <c r="B4" s="64" t="s">
        <v>46</v>
      </c>
      <c r="C4" s="64"/>
      <c r="D4" s="64"/>
      <c r="E4" s="4" t="s">
        <v>47</v>
      </c>
      <c r="F4" s="64" t="s">
        <v>48</v>
      </c>
      <c r="G4" s="64"/>
    </row>
    <row r="5" spans="1:7" ht="24.9" customHeight="1">
      <c r="A5" s="4" t="s">
        <v>49</v>
      </c>
      <c r="B5" s="65" t="s">
        <v>50</v>
      </c>
      <c r="C5" s="66"/>
      <c r="D5" s="67"/>
      <c r="E5" s="4" t="s">
        <v>51</v>
      </c>
      <c r="F5" s="65" t="s">
        <v>52</v>
      </c>
      <c r="G5" s="67"/>
    </row>
    <row r="6" spans="1:7" ht="24.9" customHeight="1">
      <c r="A6" s="75" t="s">
        <v>53</v>
      </c>
      <c r="B6" s="68" t="s">
        <v>54</v>
      </c>
      <c r="C6" s="69"/>
      <c r="D6" s="70"/>
      <c r="E6" s="65">
        <f>SUM(E7:G8)</f>
        <v>45</v>
      </c>
      <c r="F6" s="66"/>
      <c r="G6" s="67"/>
    </row>
    <row r="7" spans="1:7" ht="24.9" customHeight="1">
      <c r="A7" s="76"/>
      <c r="B7" s="68" t="s">
        <v>55</v>
      </c>
      <c r="C7" s="69"/>
      <c r="D7" s="70"/>
      <c r="E7" s="65">
        <f>附件1!C6</f>
        <v>37</v>
      </c>
      <c r="F7" s="66"/>
      <c r="G7" s="67"/>
    </row>
    <row r="8" spans="1:7" ht="24.9" customHeight="1">
      <c r="A8" s="76"/>
      <c r="B8" s="68" t="s">
        <v>56</v>
      </c>
      <c r="C8" s="69"/>
      <c r="D8" s="70"/>
      <c r="E8" s="65">
        <f>附件1!D6</f>
        <v>8</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5" fitToHeight="1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workbookViewId="0">
      <selection activeCell="L6" sqref="L6"/>
    </sheetView>
  </sheetViews>
  <sheetFormatPr defaultColWidth="9" defaultRowHeight="14.4"/>
  <cols>
    <col min="1" max="1" width="15" style="1" customWidth="1"/>
    <col min="2" max="2" width="9.6640625" style="2" customWidth="1"/>
    <col min="3" max="3" width="9.21875" style="2" customWidth="1"/>
    <col min="4" max="4" width="11.109375" style="2" customWidth="1"/>
    <col min="5" max="5" width="15.88671875" style="2" customWidth="1"/>
    <col min="6" max="6" width="21.88671875" style="2" customWidth="1"/>
    <col min="7" max="7" width="10.21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45</v>
      </c>
      <c r="B4" s="64" t="s">
        <v>46</v>
      </c>
      <c r="C4" s="64"/>
      <c r="D4" s="64"/>
      <c r="E4" s="4" t="s">
        <v>47</v>
      </c>
      <c r="F4" s="64" t="s">
        <v>48</v>
      </c>
      <c r="G4" s="64"/>
    </row>
    <row r="5" spans="1:7" ht="24.9" customHeight="1">
      <c r="A5" s="4" t="s">
        <v>49</v>
      </c>
      <c r="B5" s="65" t="s">
        <v>50</v>
      </c>
      <c r="C5" s="66"/>
      <c r="D5" s="67"/>
      <c r="E5" s="4" t="s">
        <v>51</v>
      </c>
      <c r="F5" s="65" t="s">
        <v>52</v>
      </c>
      <c r="G5" s="67"/>
    </row>
    <row r="6" spans="1:7" ht="24.9" customHeight="1">
      <c r="A6" s="75" t="s">
        <v>53</v>
      </c>
      <c r="B6" s="68" t="s">
        <v>54</v>
      </c>
      <c r="C6" s="69"/>
      <c r="D6" s="70"/>
      <c r="E6" s="65">
        <f>SUM(E7:G8)</f>
        <v>18</v>
      </c>
      <c r="F6" s="66"/>
      <c r="G6" s="67"/>
    </row>
    <row r="7" spans="1:7" ht="24.9" customHeight="1">
      <c r="A7" s="76"/>
      <c r="B7" s="68" t="s">
        <v>55</v>
      </c>
      <c r="C7" s="69"/>
      <c r="D7" s="70"/>
      <c r="E7" s="65">
        <f>附件1!C7</f>
        <v>14</v>
      </c>
      <c r="F7" s="66"/>
      <c r="G7" s="67"/>
    </row>
    <row r="8" spans="1:7" ht="24.9" customHeight="1">
      <c r="A8" s="76"/>
      <c r="B8" s="68" t="s">
        <v>56</v>
      </c>
      <c r="C8" s="69"/>
      <c r="D8" s="70"/>
      <c r="E8" s="65">
        <f>附件1!D7</f>
        <v>4</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5" fitToHeight="10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workbookViewId="0">
      <selection activeCell="L6" sqref="L6"/>
    </sheetView>
  </sheetViews>
  <sheetFormatPr defaultColWidth="9" defaultRowHeight="14.4"/>
  <cols>
    <col min="1" max="1" width="15" style="1" customWidth="1"/>
    <col min="2" max="2" width="9.6640625" style="2" customWidth="1"/>
    <col min="3" max="3" width="9.21875" style="2" customWidth="1"/>
    <col min="4" max="4" width="11.109375" style="2" customWidth="1"/>
    <col min="5" max="5" width="15.88671875" style="2" customWidth="1"/>
    <col min="6" max="6" width="21.88671875" style="2" customWidth="1"/>
    <col min="7" max="7" width="10.21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45</v>
      </c>
      <c r="B4" s="64" t="s">
        <v>46</v>
      </c>
      <c r="C4" s="64"/>
      <c r="D4" s="64"/>
      <c r="E4" s="4" t="s">
        <v>47</v>
      </c>
      <c r="F4" s="64" t="s">
        <v>48</v>
      </c>
      <c r="G4" s="64"/>
    </row>
    <row r="5" spans="1:7" ht="24.9" customHeight="1">
      <c r="A5" s="4" t="s">
        <v>49</v>
      </c>
      <c r="B5" s="65" t="s">
        <v>50</v>
      </c>
      <c r="C5" s="66"/>
      <c r="D5" s="67"/>
      <c r="E5" s="4" t="s">
        <v>51</v>
      </c>
      <c r="F5" s="65" t="s">
        <v>52</v>
      </c>
      <c r="G5" s="67"/>
    </row>
    <row r="6" spans="1:7" ht="24.9" customHeight="1">
      <c r="A6" s="75" t="s">
        <v>53</v>
      </c>
      <c r="B6" s="68" t="s">
        <v>54</v>
      </c>
      <c r="C6" s="69"/>
      <c r="D6" s="70"/>
      <c r="E6" s="65">
        <f>SUM(E7:G8)</f>
        <v>76</v>
      </c>
      <c r="F6" s="66"/>
      <c r="G6" s="67"/>
    </row>
    <row r="7" spans="1:7" ht="24.9" customHeight="1">
      <c r="A7" s="76"/>
      <c r="B7" s="68" t="s">
        <v>55</v>
      </c>
      <c r="C7" s="69"/>
      <c r="D7" s="70"/>
      <c r="E7" s="65">
        <f>附件1!C8</f>
        <v>58</v>
      </c>
      <c r="F7" s="66"/>
      <c r="G7" s="67"/>
    </row>
    <row r="8" spans="1:7" ht="24.9" customHeight="1">
      <c r="A8" s="76"/>
      <c r="B8" s="68" t="s">
        <v>56</v>
      </c>
      <c r="C8" s="69"/>
      <c r="D8" s="70"/>
      <c r="E8" s="65">
        <f>附件1!D8</f>
        <v>18</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5" fitToHeight="1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workbookViewId="0">
      <selection activeCell="L6" sqref="L6"/>
    </sheetView>
  </sheetViews>
  <sheetFormatPr defaultColWidth="9" defaultRowHeight="14.4"/>
  <cols>
    <col min="1" max="1" width="15" style="1" customWidth="1"/>
    <col min="2" max="2" width="9.6640625" style="2" customWidth="1"/>
    <col min="3" max="3" width="9.21875" style="2" customWidth="1"/>
    <col min="4" max="4" width="11.109375" style="2" customWidth="1"/>
    <col min="5" max="5" width="15.88671875" style="2" customWidth="1"/>
    <col min="6" max="6" width="21.88671875" style="2" customWidth="1"/>
    <col min="7" max="7" width="10.21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45</v>
      </c>
      <c r="B4" s="64" t="s">
        <v>46</v>
      </c>
      <c r="C4" s="64"/>
      <c r="D4" s="64"/>
      <c r="E4" s="4" t="s">
        <v>47</v>
      </c>
      <c r="F4" s="64" t="s">
        <v>48</v>
      </c>
      <c r="G4" s="64"/>
    </row>
    <row r="5" spans="1:7" ht="24.9" customHeight="1">
      <c r="A5" s="4" t="s">
        <v>49</v>
      </c>
      <c r="B5" s="65" t="s">
        <v>50</v>
      </c>
      <c r="C5" s="66"/>
      <c r="D5" s="67"/>
      <c r="E5" s="4" t="s">
        <v>51</v>
      </c>
      <c r="F5" s="65" t="s">
        <v>52</v>
      </c>
      <c r="G5" s="67"/>
    </row>
    <row r="6" spans="1:7" ht="24.9" customHeight="1">
      <c r="A6" s="75" t="s">
        <v>53</v>
      </c>
      <c r="B6" s="68" t="s">
        <v>54</v>
      </c>
      <c r="C6" s="69"/>
      <c r="D6" s="70"/>
      <c r="E6" s="65">
        <f>SUM(E7:G8)</f>
        <v>120</v>
      </c>
      <c r="F6" s="66"/>
      <c r="G6" s="67"/>
    </row>
    <row r="7" spans="1:7" ht="24.9" customHeight="1">
      <c r="A7" s="76"/>
      <c r="B7" s="68" t="s">
        <v>55</v>
      </c>
      <c r="C7" s="69"/>
      <c r="D7" s="70"/>
      <c r="E7" s="65">
        <f>附件1!C9</f>
        <v>85</v>
      </c>
      <c r="F7" s="66"/>
      <c r="G7" s="67"/>
    </row>
    <row r="8" spans="1:7" ht="24.9" customHeight="1">
      <c r="A8" s="76"/>
      <c r="B8" s="68" t="s">
        <v>56</v>
      </c>
      <c r="C8" s="69"/>
      <c r="D8" s="70"/>
      <c r="E8" s="65">
        <f>附件1!D9</f>
        <v>35</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row r="32" spans="1:7">
      <c r="A32" s="9"/>
      <c r="B32" s="9"/>
      <c r="C32" s="9"/>
      <c r="D32" s="9"/>
      <c r="E32" s="9"/>
      <c r="F32" s="9"/>
      <c r="G32" s="9"/>
    </row>
    <row r="33" spans="1:7">
      <c r="A33" s="9"/>
      <c r="B33" s="9"/>
      <c r="C33" s="9"/>
      <c r="D33" s="9"/>
      <c r="E33" s="9"/>
      <c r="F33" s="9"/>
      <c r="G33" s="9"/>
    </row>
    <row r="34" spans="1:7">
      <c r="A34" s="9"/>
      <c r="B34" s="9"/>
      <c r="C34" s="9"/>
      <c r="D34" s="9"/>
      <c r="E34" s="9"/>
      <c r="F34" s="9"/>
      <c r="G34" s="9"/>
    </row>
    <row r="35" spans="1:7">
      <c r="A35" s="9"/>
      <c r="B35" s="9"/>
      <c r="C35" s="9"/>
      <c r="D35" s="9"/>
      <c r="E35" s="9"/>
      <c r="F35" s="9"/>
      <c r="G35" s="9"/>
    </row>
    <row r="36" spans="1:7">
      <c r="A36" s="9"/>
      <c r="B36" s="9"/>
      <c r="C36" s="9"/>
      <c r="D36" s="9"/>
      <c r="E36" s="9"/>
      <c r="F36" s="9"/>
      <c r="G36" s="9"/>
    </row>
    <row r="37" spans="1:7">
      <c r="A37" s="9"/>
      <c r="B37" s="10"/>
      <c r="C37" s="10"/>
      <c r="D37" s="10"/>
      <c r="E37" s="10"/>
      <c r="F37" s="10"/>
      <c r="G37" s="10"/>
    </row>
    <row r="38" spans="1:7">
      <c r="A38" s="9"/>
      <c r="B38" s="10"/>
      <c r="C38" s="10"/>
      <c r="D38" s="10"/>
      <c r="E38" s="10"/>
      <c r="F38" s="10"/>
      <c r="G38" s="10"/>
    </row>
    <row r="39" spans="1:7">
      <c r="A39" s="9"/>
      <c r="B39" s="10"/>
      <c r="C39" s="10"/>
      <c r="D39" s="10"/>
      <c r="E39" s="10"/>
      <c r="F39" s="10"/>
      <c r="G39" s="10"/>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5" fitToHeight="10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workbookViewId="0">
      <selection activeCell="L6" sqref="L6"/>
    </sheetView>
  </sheetViews>
  <sheetFormatPr defaultColWidth="9" defaultRowHeight="14.4"/>
  <cols>
    <col min="1" max="1" width="14.6640625" style="1" customWidth="1"/>
    <col min="2" max="2" width="9.6640625" style="2" customWidth="1"/>
    <col min="3" max="3" width="9.21875" style="2" customWidth="1"/>
    <col min="4" max="4" width="11.109375" style="2" customWidth="1"/>
    <col min="5" max="5" width="15.88671875" style="2" customWidth="1"/>
    <col min="6" max="6" width="21.88671875" style="2" customWidth="1"/>
    <col min="7" max="7" width="11.777343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49</v>
      </c>
      <c r="B4" s="65" t="s">
        <v>50</v>
      </c>
      <c r="C4" s="66"/>
      <c r="D4" s="67"/>
      <c r="E4" s="4" t="s">
        <v>51</v>
      </c>
      <c r="F4" s="65" t="s">
        <v>52</v>
      </c>
      <c r="G4" s="67"/>
    </row>
    <row r="5" spans="1:7" ht="24.9" customHeight="1">
      <c r="A5" s="4" t="s">
        <v>108</v>
      </c>
      <c r="B5" s="65" t="s">
        <v>109</v>
      </c>
      <c r="C5" s="66"/>
      <c r="D5" s="67"/>
      <c r="E5" s="4" t="s">
        <v>110</v>
      </c>
      <c r="F5" s="65" t="s">
        <v>111</v>
      </c>
      <c r="G5" s="67"/>
    </row>
    <row r="6" spans="1:7" ht="24.9" customHeight="1">
      <c r="A6" s="75" t="s">
        <v>53</v>
      </c>
      <c r="B6" s="68" t="s">
        <v>54</v>
      </c>
      <c r="C6" s="69"/>
      <c r="D6" s="70"/>
      <c r="E6" s="65">
        <f>SUM(E7:G8)</f>
        <v>4737</v>
      </c>
      <c r="F6" s="66"/>
      <c r="G6" s="67"/>
    </row>
    <row r="7" spans="1:7" ht="24.9" customHeight="1">
      <c r="A7" s="76"/>
      <c r="B7" s="68" t="s">
        <v>55</v>
      </c>
      <c r="C7" s="69"/>
      <c r="D7" s="70"/>
      <c r="E7" s="65">
        <f>附件1!C10</f>
        <v>4064</v>
      </c>
      <c r="F7" s="66"/>
      <c r="G7" s="67"/>
    </row>
    <row r="8" spans="1:7" ht="24.9" customHeight="1">
      <c r="A8" s="76"/>
      <c r="B8" s="68" t="s">
        <v>56</v>
      </c>
      <c r="C8" s="69"/>
      <c r="D8" s="70"/>
      <c r="E8" s="65">
        <f>附件1!D10</f>
        <v>673</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4" fitToHeight="10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workbookViewId="0">
      <selection activeCell="L6" sqref="L6"/>
    </sheetView>
  </sheetViews>
  <sheetFormatPr defaultColWidth="9" defaultRowHeight="14.4"/>
  <cols>
    <col min="1" max="1" width="14.88671875" style="1" customWidth="1"/>
    <col min="2" max="2" width="9.6640625" style="2" customWidth="1"/>
    <col min="3" max="3" width="9.21875" style="2" customWidth="1"/>
    <col min="4" max="4" width="11.109375" style="2" customWidth="1"/>
    <col min="5" max="5" width="15.88671875" style="2" customWidth="1"/>
    <col min="6" max="6" width="21.88671875" style="2" customWidth="1"/>
    <col min="7" max="7" width="10.88671875" style="2" customWidth="1"/>
    <col min="8" max="256" width="9" style="2"/>
    <col min="257" max="257" width="14.88671875" style="2" customWidth="1"/>
    <col min="258" max="258" width="9.6640625" style="2" customWidth="1"/>
    <col min="259" max="259" width="9.21875" style="2" customWidth="1"/>
    <col min="260" max="260" width="11.109375" style="2" customWidth="1"/>
    <col min="261" max="261" width="15.88671875" style="2" customWidth="1"/>
    <col min="262" max="262" width="18.21875" style="2" customWidth="1"/>
    <col min="263" max="263" width="11.77734375" style="2" customWidth="1"/>
    <col min="264" max="512" width="9" style="2"/>
    <col min="513" max="513" width="14.88671875" style="2" customWidth="1"/>
    <col min="514" max="514" width="9.6640625" style="2" customWidth="1"/>
    <col min="515" max="515" width="9.21875" style="2" customWidth="1"/>
    <col min="516" max="516" width="11.109375" style="2" customWidth="1"/>
    <col min="517" max="517" width="15.88671875" style="2" customWidth="1"/>
    <col min="518" max="518" width="18.21875" style="2" customWidth="1"/>
    <col min="519" max="519" width="11.77734375" style="2" customWidth="1"/>
    <col min="520" max="768" width="9" style="2"/>
    <col min="769" max="769" width="14.88671875" style="2" customWidth="1"/>
    <col min="770" max="770" width="9.6640625" style="2" customWidth="1"/>
    <col min="771" max="771" width="9.21875" style="2" customWidth="1"/>
    <col min="772" max="772" width="11.109375" style="2" customWidth="1"/>
    <col min="773" max="773" width="15.88671875" style="2" customWidth="1"/>
    <col min="774" max="774" width="18.21875" style="2" customWidth="1"/>
    <col min="775" max="775" width="11.77734375" style="2" customWidth="1"/>
    <col min="776" max="1024" width="9" style="2"/>
    <col min="1025" max="1025" width="14.88671875" style="2" customWidth="1"/>
    <col min="1026" max="1026" width="9.6640625" style="2" customWidth="1"/>
    <col min="1027" max="1027" width="9.21875" style="2" customWidth="1"/>
    <col min="1028" max="1028" width="11.109375" style="2" customWidth="1"/>
    <col min="1029" max="1029" width="15.88671875" style="2" customWidth="1"/>
    <col min="1030" max="1030" width="18.21875" style="2" customWidth="1"/>
    <col min="1031" max="1031" width="11.77734375" style="2" customWidth="1"/>
    <col min="1032" max="1280" width="9" style="2"/>
    <col min="1281" max="1281" width="14.88671875" style="2" customWidth="1"/>
    <col min="1282" max="1282" width="9.6640625" style="2" customWidth="1"/>
    <col min="1283" max="1283" width="9.21875" style="2" customWidth="1"/>
    <col min="1284" max="1284" width="11.109375" style="2" customWidth="1"/>
    <col min="1285" max="1285" width="15.88671875" style="2" customWidth="1"/>
    <col min="1286" max="1286" width="18.21875" style="2" customWidth="1"/>
    <col min="1287" max="1287" width="11.77734375" style="2" customWidth="1"/>
    <col min="1288" max="1536" width="9" style="2"/>
    <col min="1537" max="1537" width="14.88671875" style="2" customWidth="1"/>
    <col min="1538" max="1538" width="9.6640625" style="2" customWidth="1"/>
    <col min="1539" max="1539" width="9.21875" style="2" customWidth="1"/>
    <col min="1540" max="1540" width="11.109375" style="2" customWidth="1"/>
    <col min="1541" max="1541" width="15.88671875" style="2" customWidth="1"/>
    <col min="1542" max="1542" width="18.21875" style="2" customWidth="1"/>
    <col min="1543" max="1543" width="11.77734375" style="2" customWidth="1"/>
    <col min="1544" max="1792" width="9" style="2"/>
    <col min="1793" max="1793" width="14.88671875" style="2" customWidth="1"/>
    <col min="1794" max="1794" width="9.6640625" style="2" customWidth="1"/>
    <col min="1795" max="1795" width="9.21875" style="2" customWidth="1"/>
    <col min="1796" max="1796" width="11.109375" style="2" customWidth="1"/>
    <col min="1797" max="1797" width="15.88671875" style="2" customWidth="1"/>
    <col min="1798" max="1798" width="18.21875" style="2" customWidth="1"/>
    <col min="1799" max="1799" width="11.77734375" style="2" customWidth="1"/>
    <col min="1800" max="2048" width="9" style="2"/>
    <col min="2049" max="2049" width="14.88671875" style="2" customWidth="1"/>
    <col min="2050" max="2050" width="9.6640625" style="2" customWidth="1"/>
    <col min="2051" max="2051" width="9.21875" style="2" customWidth="1"/>
    <col min="2052" max="2052" width="11.109375" style="2" customWidth="1"/>
    <col min="2053" max="2053" width="15.88671875" style="2" customWidth="1"/>
    <col min="2054" max="2054" width="18.21875" style="2" customWidth="1"/>
    <col min="2055" max="2055" width="11.77734375" style="2" customWidth="1"/>
    <col min="2056" max="2304" width="9" style="2"/>
    <col min="2305" max="2305" width="14.88671875" style="2" customWidth="1"/>
    <col min="2306" max="2306" width="9.6640625" style="2" customWidth="1"/>
    <col min="2307" max="2307" width="9.21875" style="2" customWidth="1"/>
    <col min="2308" max="2308" width="11.109375" style="2" customWidth="1"/>
    <col min="2309" max="2309" width="15.88671875" style="2" customWidth="1"/>
    <col min="2310" max="2310" width="18.21875" style="2" customWidth="1"/>
    <col min="2311" max="2311" width="11.77734375" style="2" customWidth="1"/>
    <col min="2312" max="2560" width="9" style="2"/>
    <col min="2561" max="2561" width="14.88671875" style="2" customWidth="1"/>
    <col min="2562" max="2562" width="9.6640625" style="2" customWidth="1"/>
    <col min="2563" max="2563" width="9.21875" style="2" customWidth="1"/>
    <col min="2564" max="2564" width="11.109375" style="2" customWidth="1"/>
    <col min="2565" max="2565" width="15.88671875" style="2" customWidth="1"/>
    <col min="2566" max="2566" width="18.21875" style="2" customWidth="1"/>
    <col min="2567" max="2567" width="11.77734375" style="2" customWidth="1"/>
    <col min="2568" max="2816" width="9" style="2"/>
    <col min="2817" max="2817" width="14.88671875" style="2" customWidth="1"/>
    <col min="2818" max="2818" width="9.6640625" style="2" customWidth="1"/>
    <col min="2819" max="2819" width="9.21875" style="2" customWidth="1"/>
    <col min="2820" max="2820" width="11.109375" style="2" customWidth="1"/>
    <col min="2821" max="2821" width="15.88671875" style="2" customWidth="1"/>
    <col min="2822" max="2822" width="18.21875" style="2" customWidth="1"/>
    <col min="2823" max="2823" width="11.77734375" style="2" customWidth="1"/>
    <col min="2824" max="3072" width="9" style="2"/>
    <col min="3073" max="3073" width="14.88671875" style="2" customWidth="1"/>
    <col min="3074" max="3074" width="9.6640625" style="2" customWidth="1"/>
    <col min="3075" max="3075" width="9.21875" style="2" customWidth="1"/>
    <col min="3076" max="3076" width="11.109375" style="2" customWidth="1"/>
    <col min="3077" max="3077" width="15.88671875" style="2" customWidth="1"/>
    <col min="3078" max="3078" width="18.21875" style="2" customWidth="1"/>
    <col min="3079" max="3079" width="11.77734375" style="2" customWidth="1"/>
    <col min="3080" max="3328" width="9" style="2"/>
    <col min="3329" max="3329" width="14.88671875" style="2" customWidth="1"/>
    <col min="3330" max="3330" width="9.6640625" style="2" customWidth="1"/>
    <col min="3331" max="3331" width="9.21875" style="2" customWidth="1"/>
    <col min="3332" max="3332" width="11.109375" style="2" customWidth="1"/>
    <col min="3333" max="3333" width="15.88671875" style="2" customWidth="1"/>
    <col min="3334" max="3334" width="18.21875" style="2" customWidth="1"/>
    <col min="3335" max="3335" width="11.77734375" style="2" customWidth="1"/>
    <col min="3336" max="3584" width="9" style="2"/>
    <col min="3585" max="3585" width="14.88671875" style="2" customWidth="1"/>
    <col min="3586" max="3586" width="9.6640625" style="2" customWidth="1"/>
    <col min="3587" max="3587" width="9.21875" style="2" customWidth="1"/>
    <col min="3588" max="3588" width="11.109375" style="2" customWidth="1"/>
    <col min="3589" max="3589" width="15.88671875" style="2" customWidth="1"/>
    <col min="3590" max="3590" width="18.21875" style="2" customWidth="1"/>
    <col min="3591" max="3591" width="11.77734375" style="2" customWidth="1"/>
    <col min="3592" max="3840" width="9" style="2"/>
    <col min="3841" max="3841" width="14.88671875" style="2" customWidth="1"/>
    <col min="3842" max="3842" width="9.6640625" style="2" customWidth="1"/>
    <col min="3843" max="3843" width="9.21875" style="2" customWidth="1"/>
    <col min="3844" max="3844" width="11.109375" style="2" customWidth="1"/>
    <col min="3845" max="3845" width="15.88671875" style="2" customWidth="1"/>
    <col min="3846" max="3846" width="18.21875" style="2" customWidth="1"/>
    <col min="3847" max="3847" width="11.77734375" style="2" customWidth="1"/>
    <col min="3848" max="4096" width="9" style="2"/>
    <col min="4097" max="4097" width="14.88671875" style="2" customWidth="1"/>
    <col min="4098" max="4098" width="9.6640625" style="2" customWidth="1"/>
    <col min="4099" max="4099" width="9.21875" style="2" customWidth="1"/>
    <col min="4100" max="4100" width="11.109375" style="2" customWidth="1"/>
    <col min="4101" max="4101" width="15.88671875" style="2" customWidth="1"/>
    <col min="4102" max="4102" width="18.21875" style="2" customWidth="1"/>
    <col min="4103" max="4103" width="11.77734375" style="2" customWidth="1"/>
    <col min="4104" max="4352" width="9" style="2"/>
    <col min="4353" max="4353" width="14.88671875" style="2" customWidth="1"/>
    <col min="4354" max="4354" width="9.6640625" style="2" customWidth="1"/>
    <col min="4355" max="4355" width="9.21875" style="2" customWidth="1"/>
    <col min="4356" max="4356" width="11.109375" style="2" customWidth="1"/>
    <col min="4357" max="4357" width="15.88671875" style="2" customWidth="1"/>
    <col min="4358" max="4358" width="18.21875" style="2" customWidth="1"/>
    <col min="4359" max="4359" width="11.77734375" style="2" customWidth="1"/>
    <col min="4360" max="4608" width="9" style="2"/>
    <col min="4609" max="4609" width="14.88671875" style="2" customWidth="1"/>
    <col min="4610" max="4610" width="9.6640625" style="2" customWidth="1"/>
    <col min="4611" max="4611" width="9.21875" style="2" customWidth="1"/>
    <col min="4612" max="4612" width="11.109375" style="2" customWidth="1"/>
    <col min="4613" max="4613" width="15.88671875" style="2" customWidth="1"/>
    <col min="4614" max="4614" width="18.21875" style="2" customWidth="1"/>
    <col min="4615" max="4615" width="11.77734375" style="2" customWidth="1"/>
    <col min="4616" max="4864" width="9" style="2"/>
    <col min="4865" max="4865" width="14.88671875" style="2" customWidth="1"/>
    <col min="4866" max="4866" width="9.6640625" style="2" customWidth="1"/>
    <col min="4867" max="4867" width="9.21875" style="2" customWidth="1"/>
    <col min="4868" max="4868" width="11.109375" style="2" customWidth="1"/>
    <col min="4869" max="4869" width="15.88671875" style="2" customWidth="1"/>
    <col min="4870" max="4870" width="18.21875" style="2" customWidth="1"/>
    <col min="4871" max="4871" width="11.77734375" style="2" customWidth="1"/>
    <col min="4872" max="5120" width="9" style="2"/>
    <col min="5121" max="5121" width="14.88671875" style="2" customWidth="1"/>
    <col min="5122" max="5122" width="9.6640625" style="2" customWidth="1"/>
    <col min="5123" max="5123" width="9.21875" style="2" customWidth="1"/>
    <col min="5124" max="5124" width="11.109375" style="2" customWidth="1"/>
    <col min="5125" max="5125" width="15.88671875" style="2" customWidth="1"/>
    <col min="5126" max="5126" width="18.21875" style="2" customWidth="1"/>
    <col min="5127" max="5127" width="11.77734375" style="2" customWidth="1"/>
    <col min="5128" max="5376" width="9" style="2"/>
    <col min="5377" max="5377" width="14.88671875" style="2" customWidth="1"/>
    <col min="5378" max="5378" width="9.6640625" style="2" customWidth="1"/>
    <col min="5379" max="5379" width="9.21875" style="2" customWidth="1"/>
    <col min="5380" max="5380" width="11.109375" style="2" customWidth="1"/>
    <col min="5381" max="5381" width="15.88671875" style="2" customWidth="1"/>
    <col min="5382" max="5382" width="18.21875" style="2" customWidth="1"/>
    <col min="5383" max="5383" width="11.77734375" style="2" customWidth="1"/>
    <col min="5384" max="5632" width="9" style="2"/>
    <col min="5633" max="5633" width="14.88671875" style="2" customWidth="1"/>
    <col min="5634" max="5634" width="9.6640625" style="2" customWidth="1"/>
    <col min="5635" max="5635" width="9.21875" style="2" customWidth="1"/>
    <col min="5636" max="5636" width="11.109375" style="2" customWidth="1"/>
    <col min="5637" max="5637" width="15.88671875" style="2" customWidth="1"/>
    <col min="5638" max="5638" width="18.21875" style="2" customWidth="1"/>
    <col min="5639" max="5639" width="11.77734375" style="2" customWidth="1"/>
    <col min="5640" max="5888" width="9" style="2"/>
    <col min="5889" max="5889" width="14.88671875" style="2" customWidth="1"/>
    <col min="5890" max="5890" width="9.6640625" style="2" customWidth="1"/>
    <col min="5891" max="5891" width="9.21875" style="2" customWidth="1"/>
    <col min="5892" max="5892" width="11.109375" style="2" customWidth="1"/>
    <col min="5893" max="5893" width="15.88671875" style="2" customWidth="1"/>
    <col min="5894" max="5894" width="18.21875" style="2" customWidth="1"/>
    <col min="5895" max="5895" width="11.77734375" style="2" customWidth="1"/>
    <col min="5896" max="6144" width="9" style="2"/>
    <col min="6145" max="6145" width="14.88671875" style="2" customWidth="1"/>
    <col min="6146" max="6146" width="9.6640625" style="2" customWidth="1"/>
    <col min="6147" max="6147" width="9.21875" style="2" customWidth="1"/>
    <col min="6148" max="6148" width="11.109375" style="2" customWidth="1"/>
    <col min="6149" max="6149" width="15.88671875" style="2" customWidth="1"/>
    <col min="6150" max="6150" width="18.21875" style="2" customWidth="1"/>
    <col min="6151" max="6151" width="11.77734375" style="2" customWidth="1"/>
    <col min="6152" max="6400" width="9" style="2"/>
    <col min="6401" max="6401" width="14.88671875" style="2" customWidth="1"/>
    <col min="6402" max="6402" width="9.6640625" style="2" customWidth="1"/>
    <col min="6403" max="6403" width="9.21875" style="2" customWidth="1"/>
    <col min="6404" max="6404" width="11.109375" style="2" customWidth="1"/>
    <col min="6405" max="6405" width="15.88671875" style="2" customWidth="1"/>
    <col min="6406" max="6406" width="18.21875" style="2" customWidth="1"/>
    <col min="6407" max="6407" width="11.77734375" style="2" customWidth="1"/>
    <col min="6408" max="6656" width="9" style="2"/>
    <col min="6657" max="6657" width="14.88671875" style="2" customWidth="1"/>
    <col min="6658" max="6658" width="9.6640625" style="2" customWidth="1"/>
    <col min="6659" max="6659" width="9.21875" style="2" customWidth="1"/>
    <col min="6660" max="6660" width="11.109375" style="2" customWidth="1"/>
    <col min="6661" max="6661" width="15.88671875" style="2" customWidth="1"/>
    <col min="6662" max="6662" width="18.21875" style="2" customWidth="1"/>
    <col min="6663" max="6663" width="11.77734375" style="2" customWidth="1"/>
    <col min="6664" max="6912" width="9" style="2"/>
    <col min="6913" max="6913" width="14.88671875" style="2" customWidth="1"/>
    <col min="6914" max="6914" width="9.6640625" style="2" customWidth="1"/>
    <col min="6915" max="6915" width="9.21875" style="2" customWidth="1"/>
    <col min="6916" max="6916" width="11.109375" style="2" customWidth="1"/>
    <col min="6917" max="6917" width="15.88671875" style="2" customWidth="1"/>
    <col min="6918" max="6918" width="18.21875" style="2" customWidth="1"/>
    <col min="6919" max="6919" width="11.77734375" style="2" customWidth="1"/>
    <col min="6920" max="7168" width="9" style="2"/>
    <col min="7169" max="7169" width="14.88671875" style="2" customWidth="1"/>
    <col min="7170" max="7170" width="9.6640625" style="2" customWidth="1"/>
    <col min="7171" max="7171" width="9.21875" style="2" customWidth="1"/>
    <col min="7172" max="7172" width="11.109375" style="2" customWidth="1"/>
    <col min="7173" max="7173" width="15.88671875" style="2" customWidth="1"/>
    <col min="7174" max="7174" width="18.21875" style="2" customWidth="1"/>
    <col min="7175" max="7175" width="11.77734375" style="2" customWidth="1"/>
    <col min="7176" max="7424" width="9" style="2"/>
    <col min="7425" max="7425" width="14.88671875" style="2" customWidth="1"/>
    <col min="7426" max="7426" width="9.6640625" style="2" customWidth="1"/>
    <col min="7427" max="7427" width="9.21875" style="2" customWidth="1"/>
    <col min="7428" max="7428" width="11.109375" style="2" customWidth="1"/>
    <col min="7429" max="7429" width="15.88671875" style="2" customWidth="1"/>
    <col min="7430" max="7430" width="18.21875" style="2" customWidth="1"/>
    <col min="7431" max="7431" width="11.77734375" style="2" customWidth="1"/>
    <col min="7432" max="7680" width="9" style="2"/>
    <col min="7681" max="7681" width="14.88671875" style="2" customWidth="1"/>
    <col min="7682" max="7682" width="9.6640625" style="2" customWidth="1"/>
    <col min="7683" max="7683" width="9.21875" style="2" customWidth="1"/>
    <col min="7684" max="7684" width="11.109375" style="2" customWidth="1"/>
    <col min="7685" max="7685" width="15.88671875" style="2" customWidth="1"/>
    <col min="7686" max="7686" width="18.21875" style="2" customWidth="1"/>
    <col min="7687" max="7687" width="11.77734375" style="2" customWidth="1"/>
    <col min="7688" max="7936" width="9" style="2"/>
    <col min="7937" max="7937" width="14.88671875" style="2" customWidth="1"/>
    <col min="7938" max="7938" width="9.6640625" style="2" customWidth="1"/>
    <col min="7939" max="7939" width="9.21875" style="2" customWidth="1"/>
    <col min="7940" max="7940" width="11.109375" style="2" customWidth="1"/>
    <col min="7941" max="7941" width="15.88671875" style="2" customWidth="1"/>
    <col min="7942" max="7942" width="18.21875" style="2" customWidth="1"/>
    <col min="7943" max="7943" width="11.77734375" style="2" customWidth="1"/>
    <col min="7944" max="8192" width="9" style="2"/>
    <col min="8193" max="8193" width="14.88671875" style="2" customWidth="1"/>
    <col min="8194" max="8194" width="9.6640625" style="2" customWidth="1"/>
    <col min="8195" max="8195" width="9.21875" style="2" customWidth="1"/>
    <col min="8196" max="8196" width="11.109375" style="2" customWidth="1"/>
    <col min="8197" max="8197" width="15.88671875" style="2" customWidth="1"/>
    <col min="8198" max="8198" width="18.21875" style="2" customWidth="1"/>
    <col min="8199" max="8199" width="11.77734375" style="2" customWidth="1"/>
    <col min="8200" max="8448" width="9" style="2"/>
    <col min="8449" max="8449" width="14.88671875" style="2" customWidth="1"/>
    <col min="8450" max="8450" width="9.6640625" style="2" customWidth="1"/>
    <col min="8451" max="8451" width="9.21875" style="2" customWidth="1"/>
    <col min="8452" max="8452" width="11.109375" style="2" customWidth="1"/>
    <col min="8453" max="8453" width="15.88671875" style="2" customWidth="1"/>
    <col min="8454" max="8454" width="18.21875" style="2" customWidth="1"/>
    <col min="8455" max="8455" width="11.77734375" style="2" customWidth="1"/>
    <col min="8456" max="8704" width="9" style="2"/>
    <col min="8705" max="8705" width="14.88671875" style="2" customWidth="1"/>
    <col min="8706" max="8706" width="9.6640625" style="2" customWidth="1"/>
    <col min="8707" max="8707" width="9.21875" style="2" customWidth="1"/>
    <col min="8708" max="8708" width="11.109375" style="2" customWidth="1"/>
    <col min="8709" max="8709" width="15.88671875" style="2" customWidth="1"/>
    <col min="8710" max="8710" width="18.21875" style="2" customWidth="1"/>
    <col min="8711" max="8711" width="11.77734375" style="2" customWidth="1"/>
    <col min="8712" max="8960" width="9" style="2"/>
    <col min="8961" max="8961" width="14.88671875" style="2" customWidth="1"/>
    <col min="8962" max="8962" width="9.6640625" style="2" customWidth="1"/>
    <col min="8963" max="8963" width="9.21875" style="2" customWidth="1"/>
    <col min="8964" max="8964" width="11.109375" style="2" customWidth="1"/>
    <col min="8965" max="8965" width="15.88671875" style="2" customWidth="1"/>
    <col min="8966" max="8966" width="18.21875" style="2" customWidth="1"/>
    <col min="8967" max="8967" width="11.77734375" style="2" customWidth="1"/>
    <col min="8968" max="9216" width="9" style="2"/>
    <col min="9217" max="9217" width="14.88671875" style="2" customWidth="1"/>
    <col min="9218" max="9218" width="9.6640625" style="2" customWidth="1"/>
    <col min="9219" max="9219" width="9.21875" style="2" customWidth="1"/>
    <col min="9220" max="9220" width="11.109375" style="2" customWidth="1"/>
    <col min="9221" max="9221" width="15.88671875" style="2" customWidth="1"/>
    <col min="9222" max="9222" width="18.21875" style="2" customWidth="1"/>
    <col min="9223" max="9223" width="11.77734375" style="2" customWidth="1"/>
    <col min="9224" max="9472" width="9" style="2"/>
    <col min="9473" max="9473" width="14.88671875" style="2" customWidth="1"/>
    <col min="9474" max="9474" width="9.6640625" style="2" customWidth="1"/>
    <col min="9475" max="9475" width="9.21875" style="2" customWidth="1"/>
    <col min="9476" max="9476" width="11.109375" style="2" customWidth="1"/>
    <col min="9477" max="9477" width="15.88671875" style="2" customWidth="1"/>
    <col min="9478" max="9478" width="18.21875" style="2" customWidth="1"/>
    <col min="9479" max="9479" width="11.77734375" style="2" customWidth="1"/>
    <col min="9480" max="9728" width="9" style="2"/>
    <col min="9729" max="9729" width="14.88671875" style="2" customWidth="1"/>
    <col min="9730" max="9730" width="9.6640625" style="2" customWidth="1"/>
    <col min="9731" max="9731" width="9.21875" style="2" customWidth="1"/>
    <col min="9732" max="9732" width="11.109375" style="2" customWidth="1"/>
    <col min="9733" max="9733" width="15.88671875" style="2" customWidth="1"/>
    <col min="9734" max="9734" width="18.21875" style="2" customWidth="1"/>
    <col min="9735" max="9735" width="11.77734375" style="2" customWidth="1"/>
    <col min="9736" max="9984" width="9" style="2"/>
    <col min="9985" max="9985" width="14.88671875" style="2" customWidth="1"/>
    <col min="9986" max="9986" width="9.6640625" style="2" customWidth="1"/>
    <col min="9987" max="9987" width="9.21875" style="2" customWidth="1"/>
    <col min="9988" max="9988" width="11.109375" style="2" customWidth="1"/>
    <col min="9989" max="9989" width="15.88671875" style="2" customWidth="1"/>
    <col min="9990" max="9990" width="18.21875" style="2" customWidth="1"/>
    <col min="9991" max="9991" width="11.77734375" style="2" customWidth="1"/>
    <col min="9992" max="10240" width="9" style="2"/>
    <col min="10241" max="10241" width="14.88671875" style="2" customWidth="1"/>
    <col min="10242" max="10242" width="9.6640625" style="2" customWidth="1"/>
    <col min="10243" max="10243" width="9.21875" style="2" customWidth="1"/>
    <col min="10244" max="10244" width="11.109375" style="2" customWidth="1"/>
    <col min="10245" max="10245" width="15.88671875" style="2" customWidth="1"/>
    <col min="10246" max="10246" width="18.21875" style="2" customWidth="1"/>
    <col min="10247" max="10247" width="11.77734375" style="2" customWidth="1"/>
    <col min="10248" max="10496" width="9" style="2"/>
    <col min="10497" max="10497" width="14.88671875" style="2" customWidth="1"/>
    <col min="10498" max="10498" width="9.6640625" style="2" customWidth="1"/>
    <col min="10499" max="10499" width="9.21875" style="2" customWidth="1"/>
    <col min="10500" max="10500" width="11.109375" style="2" customWidth="1"/>
    <col min="10501" max="10501" width="15.88671875" style="2" customWidth="1"/>
    <col min="10502" max="10502" width="18.21875" style="2" customWidth="1"/>
    <col min="10503" max="10503" width="11.77734375" style="2" customWidth="1"/>
    <col min="10504" max="10752" width="9" style="2"/>
    <col min="10753" max="10753" width="14.88671875" style="2" customWidth="1"/>
    <col min="10754" max="10754" width="9.6640625" style="2" customWidth="1"/>
    <col min="10755" max="10755" width="9.21875" style="2" customWidth="1"/>
    <col min="10756" max="10756" width="11.109375" style="2" customWidth="1"/>
    <col min="10757" max="10757" width="15.88671875" style="2" customWidth="1"/>
    <col min="10758" max="10758" width="18.21875" style="2" customWidth="1"/>
    <col min="10759" max="10759" width="11.77734375" style="2" customWidth="1"/>
    <col min="10760" max="11008" width="9" style="2"/>
    <col min="11009" max="11009" width="14.88671875" style="2" customWidth="1"/>
    <col min="11010" max="11010" width="9.6640625" style="2" customWidth="1"/>
    <col min="11011" max="11011" width="9.21875" style="2" customWidth="1"/>
    <col min="11012" max="11012" width="11.109375" style="2" customWidth="1"/>
    <col min="11013" max="11013" width="15.88671875" style="2" customWidth="1"/>
    <col min="11014" max="11014" width="18.21875" style="2" customWidth="1"/>
    <col min="11015" max="11015" width="11.77734375" style="2" customWidth="1"/>
    <col min="11016" max="11264" width="9" style="2"/>
    <col min="11265" max="11265" width="14.88671875" style="2" customWidth="1"/>
    <col min="11266" max="11266" width="9.6640625" style="2" customWidth="1"/>
    <col min="11267" max="11267" width="9.21875" style="2" customWidth="1"/>
    <col min="11268" max="11268" width="11.109375" style="2" customWidth="1"/>
    <col min="11269" max="11269" width="15.88671875" style="2" customWidth="1"/>
    <col min="11270" max="11270" width="18.21875" style="2" customWidth="1"/>
    <col min="11271" max="11271" width="11.77734375" style="2" customWidth="1"/>
    <col min="11272" max="11520" width="9" style="2"/>
    <col min="11521" max="11521" width="14.88671875" style="2" customWidth="1"/>
    <col min="11522" max="11522" width="9.6640625" style="2" customWidth="1"/>
    <col min="11523" max="11523" width="9.21875" style="2" customWidth="1"/>
    <col min="11524" max="11524" width="11.109375" style="2" customWidth="1"/>
    <col min="11525" max="11525" width="15.88671875" style="2" customWidth="1"/>
    <col min="11526" max="11526" width="18.21875" style="2" customWidth="1"/>
    <col min="11527" max="11527" width="11.77734375" style="2" customWidth="1"/>
    <col min="11528" max="11776" width="9" style="2"/>
    <col min="11777" max="11777" width="14.88671875" style="2" customWidth="1"/>
    <col min="11778" max="11778" width="9.6640625" style="2" customWidth="1"/>
    <col min="11779" max="11779" width="9.21875" style="2" customWidth="1"/>
    <col min="11780" max="11780" width="11.109375" style="2" customWidth="1"/>
    <col min="11781" max="11781" width="15.88671875" style="2" customWidth="1"/>
    <col min="11782" max="11782" width="18.21875" style="2" customWidth="1"/>
    <col min="11783" max="11783" width="11.77734375" style="2" customWidth="1"/>
    <col min="11784" max="12032" width="9" style="2"/>
    <col min="12033" max="12033" width="14.88671875" style="2" customWidth="1"/>
    <col min="12034" max="12034" width="9.6640625" style="2" customWidth="1"/>
    <col min="12035" max="12035" width="9.21875" style="2" customWidth="1"/>
    <col min="12036" max="12036" width="11.109375" style="2" customWidth="1"/>
    <col min="12037" max="12037" width="15.88671875" style="2" customWidth="1"/>
    <col min="12038" max="12038" width="18.21875" style="2" customWidth="1"/>
    <col min="12039" max="12039" width="11.77734375" style="2" customWidth="1"/>
    <col min="12040" max="12288" width="9" style="2"/>
    <col min="12289" max="12289" width="14.88671875" style="2" customWidth="1"/>
    <col min="12290" max="12290" width="9.6640625" style="2" customWidth="1"/>
    <col min="12291" max="12291" width="9.21875" style="2" customWidth="1"/>
    <col min="12292" max="12292" width="11.109375" style="2" customWidth="1"/>
    <col min="12293" max="12293" width="15.88671875" style="2" customWidth="1"/>
    <col min="12294" max="12294" width="18.21875" style="2" customWidth="1"/>
    <col min="12295" max="12295" width="11.77734375" style="2" customWidth="1"/>
    <col min="12296" max="12544" width="9" style="2"/>
    <col min="12545" max="12545" width="14.88671875" style="2" customWidth="1"/>
    <col min="12546" max="12546" width="9.6640625" style="2" customWidth="1"/>
    <col min="12547" max="12547" width="9.21875" style="2" customWidth="1"/>
    <col min="12548" max="12548" width="11.109375" style="2" customWidth="1"/>
    <col min="12549" max="12549" width="15.88671875" style="2" customWidth="1"/>
    <col min="12550" max="12550" width="18.21875" style="2" customWidth="1"/>
    <col min="12551" max="12551" width="11.77734375" style="2" customWidth="1"/>
    <col min="12552" max="12800" width="9" style="2"/>
    <col min="12801" max="12801" width="14.88671875" style="2" customWidth="1"/>
    <col min="12802" max="12802" width="9.6640625" style="2" customWidth="1"/>
    <col min="12803" max="12803" width="9.21875" style="2" customWidth="1"/>
    <col min="12804" max="12804" width="11.109375" style="2" customWidth="1"/>
    <col min="12805" max="12805" width="15.88671875" style="2" customWidth="1"/>
    <col min="12806" max="12806" width="18.21875" style="2" customWidth="1"/>
    <col min="12807" max="12807" width="11.77734375" style="2" customWidth="1"/>
    <col min="12808" max="13056" width="9" style="2"/>
    <col min="13057" max="13057" width="14.88671875" style="2" customWidth="1"/>
    <col min="13058" max="13058" width="9.6640625" style="2" customWidth="1"/>
    <col min="13059" max="13059" width="9.21875" style="2" customWidth="1"/>
    <col min="13060" max="13060" width="11.109375" style="2" customWidth="1"/>
    <col min="13061" max="13061" width="15.88671875" style="2" customWidth="1"/>
    <col min="13062" max="13062" width="18.21875" style="2" customWidth="1"/>
    <col min="13063" max="13063" width="11.77734375" style="2" customWidth="1"/>
    <col min="13064" max="13312" width="9" style="2"/>
    <col min="13313" max="13313" width="14.88671875" style="2" customWidth="1"/>
    <col min="13314" max="13314" width="9.6640625" style="2" customWidth="1"/>
    <col min="13315" max="13315" width="9.21875" style="2" customWidth="1"/>
    <col min="13316" max="13316" width="11.109375" style="2" customWidth="1"/>
    <col min="13317" max="13317" width="15.88671875" style="2" customWidth="1"/>
    <col min="13318" max="13318" width="18.21875" style="2" customWidth="1"/>
    <col min="13319" max="13319" width="11.77734375" style="2" customWidth="1"/>
    <col min="13320" max="13568" width="9" style="2"/>
    <col min="13569" max="13569" width="14.88671875" style="2" customWidth="1"/>
    <col min="13570" max="13570" width="9.6640625" style="2" customWidth="1"/>
    <col min="13571" max="13571" width="9.21875" style="2" customWidth="1"/>
    <col min="13572" max="13572" width="11.109375" style="2" customWidth="1"/>
    <col min="13573" max="13573" width="15.88671875" style="2" customWidth="1"/>
    <col min="13574" max="13574" width="18.21875" style="2" customWidth="1"/>
    <col min="13575" max="13575" width="11.77734375" style="2" customWidth="1"/>
    <col min="13576" max="13824" width="9" style="2"/>
    <col min="13825" max="13825" width="14.88671875" style="2" customWidth="1"/>
    <col min="13826" max="13826" width="9.6640625" style="2" customWidth="1"/>
    <col min="13827" max="13827" width="9.21875" style="2" customWidth="1"/>
    <col min="13828" max="13828" width="11.109375" style="2" customWidth="1"/>
    <col min="13829" max="13829" width="15.88671875" style="2" customWidth="1"/>
    <col min="13830" max="13830" width="18.21875" style="2" customWidth="1"/>
    <col min="13831" max="13831" width="11.77734375" style="2" customWidth="1"/>
    <col min="13832" max="14080" width="9" style="2"/>
    <col min="14081" max="14081" width="14.88671875" style="2" customWidth="1"/>
    <col min="14082" max="14082" width="9.6640625" style="2" customWidth="1"/>
    <col min="14083" max="14083" width="9.21875" style="2" customWidth="1"/>
    <col min="14084" max="14084" width="11.109375" style="2" customWidth="1"/>
    <col min="14085" max="14085" width="15.88671875" style="2" customWidth="1"/>
    <col min="14086" max="14086" width="18.21875" style="2" customWidth="1"/>
    <col min="14087" max="14087" width="11.77734375" style="2" customWidth="1"/>
    <col min="14088" max="14336" width="9" style="2"/>
    <col min="14337" max="14337" width="14.88671875" style="2" customWidth="1"/>
    <col min="14338" max="14338" width="9.6640625" style="2" customWidth="1"/>
    <col min="14339" max="14339" width="9.21875" style="2" customWidth="1"/>
    <col min="14340" max="14340" width="11.109375" style="2" customWidth="1"/>
    <col min="14341" max="14341" width="15.88671875" style="2" customWidth="1"/>
    <col min="14342" max="14342" width="18.21875" style="2" customWidth="1"/>
    <col min="14343" max="14343" width="11.77734375" style="2" customWidth="1"/>
    <col min="14344" max="14592" width="9" style="2"/>
    <col min="14593" max="14593" width="14.88671875" style="2" customWidth="1"/>
    <col min="14594" max="14594" width="9.6640625" style="2" customWidth="1"/>
    <col min="14595" max="14595" width="9.21875" style="2" customWidth="1"/>
    <col min="14596" max="14596" width="11.109375" style="2" customWidth="1"/>
    <col min="14597" max="14597" width="15.88671875" style="2" customWidth="1"/>
    <col min="14598" max="14598" width="18.21875" style="2" customWidth="1"/>
    <col min="14599" max="14599" width="11.77734375" style="2" customWidth="1"/>
    <col min="14600" max="14848" width="9" style="2"/>
    <col min="14849" max="14849" width="14.88671875" style="2" customWidth="1"/>
    <col min="14850" max="14850" width="9.6640625" style="2" customWidth="1"/>
    <col min="14851" max="14851" width="9.21875" style="2" customWidth="1"/>
    <col min="14852" max="14852" width="11.109375" style="2" customWidth="1"/>
    <col min="14853" max="14853" width="15.88671875" style="2" customWidth="1"/>
    <col min="14854" max="14854" width="18.21875" style="2" customWidth="1"/>
    <col min="14855" max="14855" width="11.77734375" style="2" customWidth="1"/>
    <col min="14856" max="15104" width="9" style="2"/>
    <col min="15105" max="15105" width="14.88671875" style="2" customWidth="1"/>
    <col min="15106" max="15106" width="9.6640625" style="2" customWidth="1"/>
    <col min="15107" max="15107" width="9.21875" style="2" customWidth="1"/>
    <col min="15108" max="15108" width="11.109375" style="2" customWidth="1"/>
    <col min="15109" max="15109" width="15.88671875" style="2" customWidth="1"/>
    <col min="15110" max="15110" width="18.21875" style="2" customWidth="1"/>
    <col min="15111" max="15111" width="11.77734375" style="2" customWidth="1"/>
    <col min="15112" max="15360" width="9" style="2"/>
    <col min="15361" max="15361" width="14.88671875" style="2" customWidth="1"/>
    <col min="15362" max="15362" width="9.6640625" style="2" customWidth="1"/>
    <col min="15363" max="15363" width="9.21875" style="2" customWidth="1"/>
    <col min="15364" max="15364" width="11.109375" style="2" customWidth="1"/>
    <col min="15365" max="15365" width="15.88671875" style="2" customWidth="1"/>
    <col min="15366" max="15366" width="18.21875" style="2" customWidth="1"/>
    <col min="15367" max="15367" width="11.77734375" style="2" customWidth="1"/>
    <col min="15368" max="15616" width="9" style="2"/>
    <col min="15617" max="15617" width="14.88671875" style="2" customWidth="1"/>
    <col min="15618" max="15618" width="9.6640625" style="2" customWidth="1"/>
    <col min="15619" max="15619" width="9.21875" style="2" customWidth="1"/>
    <col min="15620" max="15620" width="11.109375" style="2" customWidth="1"/>
    <col min="15621" max="15621" width="15.88671875" style="2" customWidth="1"/>
    <col min="15622" max="15622" width="18.21875" style="2" customWidth="1"/>
    <col min="15623" max="15623" width="11.77734375" style="2" customWidth="1"/>
    <col min="15624" max="15872" width="9" style="2"/>
    <col min="15873" max="15873" width="14.88671875" style="2" customWidth="1"/>
    <col min="15874" max="15874" width="9.6640625" style="2" customWidth="1"/>
    <col min="15875" max="15875" width="9.21875" style="2" customWidth="1"/>
    <col min="15876" max="15876" width="11.109375" style="2" customWidth="1"/>
    <col min="15877" max="15877" width="15.88671875" style="2" customWidth="1"/>
    <col min="15878" max="15878" width="18.21875" style="2" customWidth="1"/>
    <col min="15879" max="15879" width="11.77734375" style="2" customWidth="1"/>
    <col min="15880" max="16128" width="9" style="2"/>
    <col min="16129" max="16129" width="14.88671875" style="2" customWidth="1"/>
    <col min="16130" max="16130" width="9.6640625" style="2" customWidth="1"/>
    <col min="16131" max="16131" width="9.21875" style="2" customWidth="1"/>
    <col min="16132" max="16132" width="11.109375" style="2" customWidth="1"/>
    <col min="16133" max="16133" width="15.88671875" style="2" customWidth="1"/>
    <col min="16134" max="16134" width="18.21875" style="2" customWidth="1"/>
    <col min="16135" max="16135" width="11.77734375" style="2" customWidth="1"/>
    <col min="16136" max="16384" width="9" style="2"/>
  </cols>
  <sheetData>
    <row r="1" spans="1:7" ht="20.399999999999999">
      <c r="A1" s="3" t="s">
        <v>41</v>
      </c>
    </row>
    <row r="2" spans="1:7" ht="42" customHeight="1">
      <c r="A2" s="63" t="s">
        <v>42</v>
      </c>
      <c r="B2" s="63"/>
      <c r="C2" s="63"/>
      <c r="D2" s="63"/>
      <c r="E2" s="63"/>
      <c r="F2" s="63"/>
      <c r="G2" s="63"/>
    </row>
    <row r="3" spans="1:7" ht="24.9" customHeight="1">
      <c r="A3" s="4" t="s">
        <v>43</v>
      </c>
      <c r="B3" s="64" t="s">
        <v>44</v>
      </c>
      <c r="C3" s="64"/>
      <c r="D3" s="64"/>
      <c r="E3" s="64"/>
      <c r="F3" s="64"/>
      <c r="G3" s="64"/>
    </row>
    <row r="4" spans="1:7" ht="24.9" customHeight="1">
      <c r="A4" s="4" t="s">
        <v>49</v>
      </c>
      <c r="B4" s="65" t="s">
        <v>50</v>
      </c>
      <c r="C4" s="66"/>
      <c r="D4" s="67"/>
      <c r="E4" s="4" t="s">
        <v>51</v>
      </c>
      <c r="F4" s="65" t="s">
        <v>52</v>
      </c>
      <c r="G4" s="67"/>
    </row>
    <row r="5" spans="1:7" ht="24.9" customHeight="1">
      <c r="A5" s="4" t="s">
        <v>108</v>
      </c>
      <c r="B5" s="65" t="s">
        <v>112</v>
      </c>
      <c r="C5" s="66"/>
      <c r="D5" s="67"/>
      <c r="E5" s="4" t="s">
        <v>110</v>
      </c>
      <c r="F5" s="65" t="s">
        <v>113</v>
      </c>
      <c r="G5" s="67"/>
    </row>
    <row r="6" spans="1:7" ht="24.9" customHeight="1">
      <c r="A6" s="75" t="s">
        <v>53</v>
      </c>
      <c r="B6" s="68" t="s">
        <v>54</v>
      </c>
      <c r="C6" s="69"/>
      <c r="D6" s="70"/>
      <c r="E6" s="65">
        <f>SUM(E7:G8)</f>
        <v>8766</v>
      </c>
      <c r="F6" s="66"/>
      <c r="G6" s="67"/>
    </row>
    <row r="7" spans="1:7" ht="24.9" customHeight="1">
      <c r="A7" s="76"/>
      <c r="B7" s="68" t="s">
        <v>55</v>
      </c>
      <c r="C7" s="69"/>
      <c r="D7" s="70"/>
      <c r="E7" s="65">
        <f>附件1!C11</f>
        <v>7549</v>
      </c>
      <c r="F7" s="66"/>
      <c r="G7" s="67"/>
    </row>
    <row r="8" spans="1:7" ht="24.9" customHeight="1">
      <c r="A8" s="76"/>
      <c r="B8" s="68" t="s">
        <v>56</v>
      </c>
      <c r="C8" s="69"/>
      <c r="D8" s="70"/>
      <c r="E8" s="65">
        <f>附件1!D11</f>
        <v>1217</v>
      </c>
      <c r="F8" s="66"/>
      <c r="G8" s="67"/>
    </row>
    <row r="9" spans="1:7" ht="24.9" customHeight="1">
      <c r="A9" s="77"/>
      <c r="B9" s="68" t="s">
        <v>57</v>
      </c>
      <c r="C9" s="69"/>
      <c r="D9" s="70"/>
      <c r="E9" s="65" t="s">
        <v>58</v>
      </c>
      <c r="F9" s="66"/>
      <c r="G9" s="67"/>
    </row>
    <row r="10" spans="1:7" ht="140.1" customHeight="1">
      <c r="A10" s="5" t="s">
        <v>59</v>
      </c>
      <c r="B10" s="71" t="s">
        <v>60</v>
      </c>
      <c r="C10" s="71"/>
      <c r="D10" s="71"/>
      <c r="E10" s="71"/>
      <c r="F10" s="71"/>
      <c r="G10" s="71"/>
    </row>
    <row r="11" spans="1:7" ht="21" customHeight="1">
      <c r="A11" s="78" t="s">
        <v>61</v>
      </c>
      <c r="B11" s="4" t="s">
        <v>62</v>
      </c>
      <c r="C11" s="4" t="s">
        <v>63</v>
      </c>
      <c r="D11" s="65" t="s">
        <v>64</v>
      </c>
      <c r="E11" s="66"/>
      <c r="F11" s="67"/>
      <c r="G11" s="4" t="s">
        <v>65</v>
      </c>
    </row>
    <row r="12" spans="1:7" ht="18" customHeight="1">
      <c r="A12" s="78"/>
      <c r="B12" s="64" t="s">
        <v>66</v>
      </c>
      <c r="C12" s="64" t="s">
        <v>67</v>
      </c>
      <c r="D12" s="72" t="s">
        <v>68</v>
      </c>
      <c r="E12" s="73"/>
      <c r="F12" s="74"/>
      <c r="G12" s="4" t="s">
        <v>69</v>
      </c>
    </row>
    <row r="13" spans="1:7" ht="18" customHeight="1">
      <c r="A13" s="78"/>
      <c r="B13" s="64"/>
      <c r="C13" s="64"/>
      <c r="D13" s="72" t="s">
        <v>70</v>
      </c>
      <c r="E13" s="73"/>
      <c r="F13" s="74"/>
      <c r="G13" s="4" t="s">
        <v>71</v>
      </c>
    </row>
    <row r="14" spans="1:7" ht="18" customHeight="1">
      <c r="A14" s="78"/>
      <c r="B14" s="64"/>
      <c r="C14" s="64"/>
      <c r="D14" s="72" t="s">
        <v>72</v>
      </c>
      <c r="E14" s="73"/>
      <c r="F14" s="74"/>
      <c r="G14" s="4" t="s">
        <v>71</v>
      </c>
    </row>
    <row r="15" spans="1:7" ht="29.1" customHeight="1">
      <c r="A15" s="78"/>
      <c r="B15" s="64"/>
      <c r="C15" s="64"/>
      <c r="D15" s="72" t="s">
        <v>73</v>
      </c>
      <c r="E15" s="73"/>
      <c r="F15" s="74"/>
      <c r="G15" s="4" t="s">
        <v>74</v>
      </c>
    </row>
    <row r="16" spans="1:7" ht="18" customHeight="1">
      <c r="A16" s="78"/>
      <c r="B16" s="64"/>
      <c r="C16" s="79"/>
      <c r="D16" s="72" t="s">
        <v>75</v>
      </c>
      <c r="E16" s="73"/>
      <c r="F16" s="74"/>
      <c r="G16" s="4" t="s">
        <v>76</v>
      </c>
    </row>
    <row r="17" spans="1:7" ht="18" customHeight="1">
      <c r="A17" s="78"/>
      <c r="B17" s="64"/>
      <c r="C17" s="64" t="s">
        <v>77</v>
      </c>
      <c r="D17" s="72" t="s">
        <v>78</v>
      </c>
      <c r="E17" s="73"/>
      <c r="F17" s="74"/>
      <c r="G17" s="4" t="s">
        <v>79</v>
      </c>
    </row>
    <row r="18" spans="1:7" ht="18" customHeight="1">
      <c r="A18" s="78"/>
      <c r="B18" s="64"/>
      <c r="C18" s="64"/>
      <c r="D18" s="72" t="s">
        <v>80</v>
      </c>
      <c r="E18" s="73"/>
      <c r="F18" s="74"/>
      <c r="G18" s="4" t="s">
        <v>79</v>
      </c>
    </row>
    <row r="19" spans="1:7" ht="18" customHeight="1">
      <c r="A19" s="78"/>
      <c r="B19" s="64"/>
      <c r="C19" s="64"/>
      <c r="D19" s="72" t="s">
        <v>81</v>
      </c>
      <c r="E19" s="73"/>
      <c r="F19" s="74"/>
      <c r="G19" s="4" t="s">
        <v>79</v>
      </c>
    </row>
    <row r="20" spans="1:7" ht="18" customHeight="1">
      <c r="A20" s="78"/>
      <c r="B20" s="64"/>
      <c r="C20" s="64"/>
      <c r="D20" s="72" t="s">
        <v>82</v>
      </c>
      <c r="E20" s="73"/>
      <c r="F20" s="74"/>
      <c r="G20" s="4" t="s">
        <v>83</v>
      </c>
    </row>
    <row r="21" spans="1:7" ht="18" customHeight="1">
      <c r="A21" s="78"/>
      <c r="B21" s="64"/>
      <c r="C21" s="64"/>
      <c r="D21" s="72" t="s">
        <v>84</v>
      </c>
      <c r="E21" s="73"/>
      <c r="F21" s="74"/>
      <c r="G21" s="4" t="s">
        <v>79</v>
      </c>
    </row>
    <row r="22" spans="1:7" ht="30.9" customHeight="1">
      <c r="A22" s="78"/>
      <c r="B22" s="64"/>
      <c r="C22" s="64" t="s">
        <v>85</v>
      </c>
      <c r="D22" s="72" t="s">
        <v>86</v>
      </c>
      <c r="E22" s="73"/>
      <c r="F22" s="74"/>
      <c r="G22" s="6" t="s">
        <v>87</v>
      </c>
    </row>
    <row r="23" spans="1:7" ht="18" customHeight="1">
      <c r="A23" s="78"/>
      <c r="B23" s="64"/>
      <c r="C23" s="64"/>
      <c r="D23" s="72" t="s">
        <v>88</v>
      </c>
      <c r="E23" s="73"/>
      <c r="F23" s="74"/>
      <c r="G23" s="4" t="s">
        <v>74</v>
      </c>
    </row>
    <row r="24" spans="1:7" ht="18" customHeight="1">
      <c r="A24" s="78"/>
      <c r="B24" s="64"/>
      <c r="C24" s="64"/>
      <c r="D24" s="72" t="s">
        <v>89</v>
      </c>
      <c r="E24" s="73"/>
      <c r="F24" s="74"/>
      <c r="G24" s="4" t="s">
        <v>90</v>
      </c>
    </row>
    <row r="25" spans="1:7" ht="18" customHeight="1">
      <c r="A25" s="78"/>
      <c r="B25" s="64"/>
      <c r="C25" s="4" t="s">
        <v>91</v>
      </c>
      <c r="D25" s="72" t="s">
        <v>92</v>
      </c>
      <c r="E25" s="73"/>
      <c r="F25" s="74"/>
      <c r="G25" s="4" t="s">
        <v>74</v>
      </c>
    </row>
    <row r="26" spans="1:7" ht="18" customHeight="1">
      <c r="A26" s="78"/>
      <c r="B26" s="64" t="s">
        <v>93</v>
      </c>
      <c r="C26" s="64" t="s">
        <v>94</v>
      </c>
      <c r="D26" s="72" t="s">
        <v>95</v>
      </c>
      <c r="E26" s="73"/>
      <c r="F26" s="74"/>
      <c r="G26" s="7" t="s">
        <v>96</v>
      </c>
    </row>
    <row r="27" spans="1:7" ht="18" customHeight="1">
      <c r="A27" s="78"/>
      <c r="B27" s="64"/>
      <c r="C27" s="64"/>
      <c r="D27" s="72" t="s">
        <v>97</v>
      </c>
      <c r="E27" s="73"/>
      <c r="F27" s="74"/>
      <c r="G27" s="7" t="s">
        <v>98</v>
      </c>
    </row>
    <row r="28" spans="1:7" ht="33" customHeight="1">
      <c r="A28" s="78"/>
      <c r="B28" s="64"/>
      <c r="C28" s="64"/>
      <c r="D28" s="72" t="s">
        <v>99</v>
      </c>
      <c r="E28" s="73"/>
      <c r="F28" s="74"/>
      <c r="G28" s="8" t="s">
        <v>90</v>
      </c>
    </row>
    <row r="29" spans="1:7" ht="30" customHeight="1">
      <c r="A29" s="78"/>
      <c r="B29" s="64"/>
      <c r="C29" s="4" t="s">
        <v>100</v>
      </c>
      <c r="D29" s="72" t="s">
        <v>101</v>
      </c>
      <c r="E29" s="73"/>
      <c r="F29" s="74"/>
      <c r="G29" s="4" t="s">
        <v>102</v>
      </c>
    </row>
    <row r="30" spans="1:7" ht="18" customHeight="1">
      <c r="A30" s="78"/>
      <c r="B30" s="64" t="s">
        <v>103</v>
      </c>
      <c r="C30" s="64" t="s">
        <v>104</v>
      </c>
      <c r="D30" s="72" t="s">
        <v>105</v>
      </c>
      <c r="E30" s="73"/>
      <c r="F30" s="74"/>
      <c r="G30" s="4" t="s">
        <v>76</v>
      </c>
    </row>
    <row r="31" spans="1:7" ht="18" customHeight="1">
      <c r="A31" s="78"/>
      <c r="B31" s="64"/>
      <c r="C31" s="64"/>
      <c r="D31" s="72" t="s">
        <v>106</v>
      </c>
      <c r="E31" s="73"/>
      <c r="F31" s="74"/>
      <c r="G31" s="4" t="s">
        <v>107</v>
      </c>
    </row>
  </sheetData>
  <mergeCells count="46">
    <mergeCell ref="D28:F28"/>
    <mergeCell ref="D29:F29"/>
    <mergeCell ref="D30:F30"/>
    <mergeCell ref="D31:F31"/>
    <mergeCell ref="A6:A9"/>
    <mergeCell ref="A11:A31"/>
    <mergeCell ref="B12:B25"/>
    <mergeCell ref="B26:B29"/>
    <mergeCell ref="B30:B31"/>
    <mergeCell ref="C12:C16"/>
    <mergeCell ref="C17:C21"/>
    <mergeCell ref="C22:C24"/>
    <mergeCell ref="C26:C28"/>
    <mergeCell ref="C30:C31"/>
    <mergeCell ref="D23:F23"/>
    <mergeCell ref="D24:F24"/>
    <mergeCell ref="D25:F25"/>
    <mergeCell ref="D26:F26"/>
    <mergeCell ref="D27:F27"/>
    <mergeCell ref="D18:F18"/>
    <mergeCell ref="D19:F19"/>
    <mergeCell ref="D20:F20"/>
    <mergeCell ref="D21:F21"/>
    <mergeCell ref="D22:F22"/>
    <mergeCell ref="D13:F13"/>
    <mergeCell ref="D14:F14"/>
    <mergeCell ref="D15:F15"/>
    <mergeCell ref="D16:F16"/>
    <mergeCell ref="D17:F17"/>
    <mergeCell ref="B9:D9"/>
    <mergeCell ref="E9:G9"/>
    <mergeCell ref="B10:G10"/>
    <mergeCell ref="D11:F11"/>
    <mergeCell ref="D12:F12"/>
    <mergeCell ref="B6:D6"/>
    <mergeCell ref="E6:G6"/>
    <mergeCell ref="B7:D7"/>
    <mergeCell ref="E7:G7"/>
    <mergeCell ref="B8:D8"/>
    <mergeCell ref="E8:G8"/>
    <mergeCell ref="A2:G2"/>
    <mergeCell ref="B3:G3"/>
    <mergeCell ref="B4:D4"/>
    <mergeCell ref="F4:G4"/>
    <mergeCell ref="B5:D5"/>
    <mergeCell ref="F5:G5"/>
  </mergeCells>
  <phoneticPr fontId="19" type="noConversion"/>
  <printOptions horizontalCentered="1"/>
  <pageMargins left="0.70866141732283472" right="0.70866141732283472" top="0.74803149606299213" bottom="0.74803149606299213" header="0.31496062992125984" footer="0.31496062992125984"/>
  <pageSetup paperSize="9" scale="95" fitToHeight="1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附件1</vt:lpstr>
      <vt:lpstr>附件1-1</vt:lpstr>
      <vt:lpstr>附件2</vt:lpstr>
      <vt:lpstr>儿童</vt:lpstr>
      <vt:lpstr>社会</vt:lpstr>
      <vt:lpstr>民康</vt:lpstr>
      <vt:lpstr>救助</vt:lpstr>
      <vt:lpstr>船山区</vt:lpstr>
      <vt:lpstr>安居区</vt:lpstr>
      <vt:lpstr>经开区</vt:lpstr>
      <vt:lpstr>河东</vt:lpstr>
      <vt:lpstr>高新区</vt:lpstr>
      <vt:lpstr>'附件1-1'!Print_Area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吉海燕</cp:lastModifiedBy>
  <cp:lastPrinted>2023-03-14T06:34:16Z</cp:lastPrinted>
  <dcterms:created xsi:type="dcterms:W3CDTF">2015-06-05T18:19:00Z</dcterms:created>
  <dcterms:modified xsi:type="dcterms:W3CDTF">2023-03-14T06:34:25Z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E81F7A1FDE594C41A5934CCFD9CA6A26</vt:lpwstr>
  </property>
  <property fmtid="{D5CDD505-2E9C-101B-9397-08002B2CF9AE}" pid="3" name="KSOProductBuildVer">
    <vt:lpwstr>2052-11.1.0.13703</vt:lpwstr>
  </property>
</Properties>
</file>